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348140A9-08AF-49C7-AC11-43CFA0C7813D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  <sheet name="List2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3" l="1"/>
  <c r="K41" i="3"/>
  <c r="K40" i="3"/>
  <c r="K39" i="3"/>
  <c r="K38" i="3"/>
  <c r="K37" i="3"/>
  <c r="K36" i="3"/>
  <c r="K35" i="3"/>
  <c r="K43" i="3" s="1"/>
  <c r="K18" i="3"/>
  <c r="K17" i="3"/>
  <c r="K16" i="3"/>
  <c r="K15" i="3"/>
  <c r="K14" i="3"/>
  <c r="K13" i="3"/>
  <c r="K12" i="3"/>
  <c r="K19" i="3" s="1"/>
  <c r="J11" i="1"/>
  <c r="J14" i="1" s="1"/>
  <c r="J8" i="1"/>
  <c r="H11" i="1"/>
  <c r="H8" i="1"/>
  <c r="H14" i="1"/>
  <c r="D12" i="5"/>
  <c r="C14" i="5"/>
  <c r="C12" i="5"/>
  <c r="C11" i="5" s="1"/>
  <c r="F36" i="7"/>
  <c r="G36" i="7"/>
  <c r="I36" i="7"/>
  <c r="E36" i="7"/>
  <c r="H37" i="7"/>
  <c r="F50" i="7"/>
  <c r="G50" i="7"/>
  <c r="I50" i="7"/>
  <c r="E50" i="7"/>
  <c r="H51" i="7"/>
  <c r="H50" i="7" s="1"/>
  <c r="F63" i="7"/>
  <c r="F62" i="7" s="1"/>
  <c r="F61" i="7" s="1"/>
  <c r="G63" i="7"/>
  <c r="G62" i="7" s="1"/>
  <c r="I63" i="7"/>
  <c r="H69" i="7"/>
  <c r="H68" i="7"/>
  <c r="H64" i="7"/>
  <c r="F67" i="7"/>
  <c r="G67" i="7"/>
  <c r="I67" i="7"/>
  <c r="I66" i="7" s="1"/>
  <c r="E63" i="7"/>
  <c r="E62" i="7" s="1"/>
  <c r="E61" i="7" s="1"/>
  <c r="E67" i="7"/>
  <c r="F66" i="7"/>
  <c r="E66" i="7"/>
  <c r="H65" i="7"/>
  <c r="H63" i="7" s="1"/>
  <c r="H62" i="7" s="1"/>
  <c r="I62" i="7"/>
  <c r="H19" i="7"/>
  <c r="H10" i="7"/>
  <c r="H15" i="7"/>
  <c r="H18" i="7"/>
  <c r="H23" i="7"/>
  <c r="H27" i="7"/>
  <c r="H31" i="7"/>
  <c r="H34" i="7"/>
  <c r="H38" i="7"/>
  <c r="H39" i="7"/>
  <c r="H41" i="7"/>
  <c r="H44" i="7"/>
  <c r="H45" i="7"/>
  <c r="H46" i="7"/>
  <c r="H48" i="7"/>
  <c r="H53" i="7"/>
  <c r="H56" i="7"/>
  <c r="H60" i="7"/>
  <c r="I17" i="7"/>
  <c r="F17" i="7"/>
  <c r="G17" i="7"/>
  <c r="E17" i="7"/>
  <c r="F59" i="7"/>
  <c r="F58" i="7" s="1"/>
  <c r="F57" i="7" s="1"/>
  <c r="F55" i="7"/>
  <c r="F54" i="7" s="1"/>
  <c r="F52" i="7"/>
  <c r="F49" i="7" s="1"/>
  <c r="F47" i="7"/>
  <c r="F43" i="7"/>
  <c r="F40" i="7"/>
  <c r="F33" i="7"/>
  <c r="F30" i="7"/>
  <c r="F26" i="7"/>
  <c r="F25" i="7" s="1"/>
  <c r="F24" i="7" s="1"/>
  <c r="F22" i="7"/>
  <c r="F21" i="7" s="1"/>
  <c r="F20" i="7" s="1"/>
  <c r="F16" i="7"/>
  <c r="F14" i="7"/>
  <c r="F13" i="7" s="1"/>
  <c r="F9" i="7"/>
  <c r="F8" i="7" s="1"/>
  <c r="F7" i="7" s="1"/>
  <c r="F6" i="7" s="1"/>
  <c r="I61" i="7" l="1"/>
  <c r="H36" i="7"/>
  <c r="C10" i="5"/>
  <c r="F35" i="7"/>
  <c r="H67" i="7"/>
  <c r="H66" i="7" s="1"/>
  <c r="H61" i="7" s="1"/>
  <c r="F29" i="7"/>
  <c r="H17" i="7"/>
  <c r="F42" i="7"/>
  <c r="F12" i="7"/>
  <c r="H52" i="3"/>
  <c r="I12" i="3"/>
  <c r="I36" i="3"/>
  <c r="H46" i="3"/>
  <c r="H39" i="3"/>
  <c r="H37" i="3"/>
  <c r="H14" i="3"/>
  <c r="H13" i="3"/>
  <c r="I49" i="3"/>
  <c r="F49" i="3"/>
  <c r="G49" i="3"/>
  <c r="E49" i="3"/>
  <c r="F56" i="3"/>
  <c r="F55" i="3" s="1"/>
  <c r="F53" i="3"/>
  <c r="F35" i="3"/>
  <c r="F34" i="3" s="1"/>
  <c r="F41" i="3"/>
  <c r="F36" i="3"/>
  <c r="F27" i="3"/>
  <c r="F24" i="3"/>
  <c r="F21" i="3"/>
  <c r="F19" i="3"/>
  <c r="F17" i="3"/>
  <c r="F12" i="3"/>
  <c r="F28" i="7" l="1"/>
  <c r="F11" i="7" s="1"/>
  <c r="F11" i="3"/>
  <c r="F10" i="3" s="1"/>
  <c r="H68" i="3"/>
  <c r="H69" i="3"/>
  <c r="H61" i="3"/>
  <c r="I14" i="1" l="1"/>
  <c r="I13" i="1"/>
  <c r="I12" i="1"/>
  <c r="I9" i="1"/>
  <c r="I8" i="1" s="1"/>
  <c r="E15" i="5"/>
  <c r="E13" i="5"/>
  <c r="H59" i="7"/>
  <c r="H58" i="7" s="1"/>
  <c r="H57" i="7" s="1"/>
  <c r="H32" i="7"/>
  <c r="I47" i="7"/>
  <c r="I59" i="7"/>
  <c r="I58" i="7" s="1"/>
  <c r="I57" i="7" s="1"/>
  <c r="G59" i="7"/>
  <c r="G58" i="7" s="1"/>
  <c r="G57" i="7" s="1"/>
  <c r="E59" i="7"/>
  <c r="E58" i="7" s="1"/>
  <c r="E57" i="7" s="1"/>
  <c r="H58" i="3"/>
  <c r="H59" i="3"/>
  <c r="H60" i="3"/>
  <c r="H51" i="3"/>
  <c r="H57" i="3"/>
  <c r="H54" i="3"/>
  <c r="H53" i="3" s="1"/>
  <c r="H50" i="3"/>
  <c r="H43" i="3"/>
  <c r="H44" i="3"/>
  <c r="H45" i="3"/>
  <c r="H47" i="3"/>
  <c r="H48" i="3"/>
  <c r="H42" i="3"/>
  <c r="H40" i="3"/>
  <c r="H38" i="3"/>
  <c r="H36" i="3" s="1"/>
  <c r="I56" i="3"/>
  <c r="I55" i="3" s="1"/>
  <c r="I53" i="3"/>
  <c r="I41" i="3"/>
  <c r="H26" i="3"/>
  <c r="H25" i="3"/>
  <c r="H23" i="3"/>
  <c r="H22" i="3"/>
  <c r="H20" i="3"/>
  <c r="H19" i="3" s="1"/>
  <c r="H18" i="3"/>
  <c r="H17" i="3" s="1"/>
  <c r="H15" i="3"/>
  <c r="H16" i="3"/>
  <c r="H12" i="3" s="1"/>
  <c r="I28" i="3"/>
  <c r="H28" i="3"/>
  <c r="I24" i="3"/>
  <c r="I21" i="3"/>
  <c r="I19" i="3"/>
  <c r="I17" i="3"/>
  <c r="I11" i="1" l="1"/>
  <c r="H49" i="3"/>
  <c r="H21" i="3"/>
  <c r="H56" i="3"/>
  <c r="H41" i="3"/>
  <c r="I35" i="3"/>
  <c r="I34" i="3" s="1"/>
  <c r="I66" i="3" s="1"/>
  <c r="H24" i="3"/>
  <c r="E12" i="5"/>
  <c r="E11" i="5" s="1"/>
  <c r="F12" i="5"/>
  <c r="F11" i="5" s="1"/>
  <c r="B12" i="5"/>
  <c r="E12" i="6"/>
  <c r="E11" i="6" s="1"/>
  <c r="I43" i="7"/>
  <c r="I55" i="7"/>
  <c r="I40" i="7"/>
  <c r="I33" i="7"/>
  <c r="I30" i="7"/>
  <c r="I26" i="7"/>
  <c r="I25" i="7" s="1"/>
  <c r="I24" i="7" s="1"/>
  <c r="I22" i="7"/>
  <c r="I21" i="7" s="1"/>
  <c r="I20" i="7" s="1"/>
  <c r="H30" i="7"/>
  <c r="H66" i="3" l="1"/>
  <c r="I35" i="7"/>
  <c r="K15" i="7" s="1"/>
  <c r="I29" i="7"/>
  <c r="K9" i="7" s="1"/>
  <c r="E30" i="7"/>
  <c r="G30" i="7"/>
  <c r="E14" i="7"/>
  <c r="G12" i="3"/>
  <c r="E12" i="3"/>
  <c r="H55" i="7" l="1"/>
  <c r="H54" i="7" s="1"/>
  <c r="G55" i="7"/>
  <c r="G54" i="7" s="1"/>
  <c r="E55" i="7"/>
  <c r="E54" i="7" s="1"/>
  <c r="H52" i="7"/>
  <c r="H49" i="7" s="1"/>
  <c r="G52" i="7"/>
  <c r="G49" i="7" s="1"/>
  <c r="E52" i="7"/>
  <c r="E49" i="7" s="1"/>
  <c r="H47" i="7"/>
  <c r="G47" i="7"/>
  <c r="E47" i="7"/>
  <c r="H43" i="7"/>
  <c r="G43" i="7"/>
  <c r="E43" i="7"/>
  <c r="H40" i="7"/>
  <c r="G40" i="7"/>
  <c r="E40" i="7"/>
  <c r="H33" i="7"/>
  <c r="G33" i="7"/>
  <c r="G29" i="7" s="1"/>
  <c r="E33" i="7"/>
  <c r="E29" i="7" s="1"/>
  <c r="G42" i="7" l="1"/>
  <c r="H42" i="7"/>
  <c r="H35" i="7"/>
  <c r="H29" i="7"/>
  <c r="G35" i="7"/>
  <c r="G28" i="7" s="1"/>
  <c r="E42" i="7"/>
  <c r="E35" i="7"/>
  <c r="H55" i="3"/>
  <c r="E56" i="3"/>
  <c r="E55" i="3" s="1"/>
  <c r="E53" i="3"/>
  <c r="E41" i="3"/>
  <c r="E36" i="3"/>
  <c r="G16" i="7"/>
  <c r="G26" i="7"/>
  <c r="G25" i="7" s="1"/>
  <c r="G24" i="7" s="1"/>
  <c r="H26" i="7"/>
  <c r="H25" i="7" s="1"/>
  <c r="H24" i="7" s="1"/>
  <c r="I54" i="7"/>
  <c r="K21" i="7" s="1"/>
  <c r="G22" i="7"/>
  <c r="G21" i="7" s="1"/>
  <c r="G20" i="7" s="1"/>
  <c r="H22" i="7"/>
  <c r="H21" i="7" s="1"/>
  <c r="H20" i="7" s="1"/>
  <c r="H16" i="7"/>
  <c r="I16" i="7"/>
  <c r="K13" i="7" s="1"/>
  <c r="G14" i="7"/>
  <c r="G13" i="7" s="1"/>
  <c r="H14" i="7"/>
  <c r="H13" i="7" s="1"/>
  <c r="I14" i="7"/>
  <c r="I13" i="7" s="1"/>
  <c r="K7" i="7" s="1"/>
  <c r="E26" i="7"/>
  <c r="E25" i="7" s="1"/>
  <c r="E24" i="7" s="1"/>
  <c r="E22" i="7"/>
  <c r="E21" i="7" s="1"/>
  <c r="E20" i="7" s="1"/>
  <c r="E16" i="7"/>
  <c r="E13" i="7"/>
  <c r="G9" i="7"/>
  <c r="G8" i="7" s="1"/>
  <c r="G7" i="7" s="1"/>
  <c r="G6" i="7" s="1"/>
  <c r="H9" i="7"/>
  <c r="H8" i="7" s="1"/>
  <c r="H7" i="7" s="1"/>
  <c r="H6" i="7" s="1"/>
  <c r="I9" i="7"/>
  <c r="I8" i="7" s="1"/>
  <c r="E9" i="7"/>
  <c r="E8" i="7" s="1"/>
  <c r="E7" i="7" s="1"/>
  <c r="E6" i="7" s="1"/>
  <c r="I7" i="7" l="1"/>
  <c r="I6" i="7" s="1"/>
  <c r="K17" i="7"/>
  <c r="I12" i="7"/>
  <c r="I52" i="7"/>
  <c r="I49" i="7" s="1"/>
  <c r="K19" i="7" s="1"/>
  <c r="H28" i="7"/>
  <c r="E28" i="7"/>
  <c r="G12" i="7"/>
  <c r="G11" i="7" s="1"/>
  <c r="H12" i="7"/>
  <c r="E12" i="7"/>
  <c r="E35" i="3"/>
  <c r="E34" i="3" s="1"/>
  <c r="F14" i="5"/>
  <c r="E14" i="5"/>
  <c r="B14" i="5"/>
  <c r="B11" i="5"/>
  <c r="D11" i="5"/>
  <c r="D14" i="5"/>
  <c r="B10" i="5" l="1"/>
  <c r="D10" i="5"/>
  <c r="I42" i="7"/>
  <c r="H11" i="7"/>
  <c r="E11" i="7"/>
  <c r="F10" i="5"/>
  <c r="E10" i="5"/>
  <c r="H35" i="3"/>
  <c r="H34" i="3" s="1"/>
  <c r="G36" i="3"/>
  <c r="G56" i="3"/>
  <c r="G55" i="3" s="1"/>
  <c r="G53" i="3"/>
  <c r="G41" i="3"/>
  <c r="I28" i="7" l="1"/>
  <c r="I11" i="7" s="1"/>
  <c r="K11" i="7"/>
  <c r="K24" i="7" s="1"/>
  <c r="G35" i="3"/>
  <c r="G34" i="3" s="1"/>
  <c r="G27" i="3"/>
  <c r="H27" i="3"/>
  <c r="I27" i="3"/>
  <c r="G24" i="3"/>
  <c r="G21" i="3"/>
  <c r="G19" i="3"/>
  <c r="G17" i="3"/>
  <c r="E27" i="3"/>
  <c r="E24" i="3"/>
  <c r="E21" i="3"/>
  <c r="E19" i="3"/>
  <c r="E17" i="3"/>
  <c r="I11" i="3" l="1"/>
  <c r="I10" i="3" s="1"/>
  <c r="I65" i="3" s="1"/>
  <c r="G11" i="3"/>
  <c r="G10" i="3" s="1"/>
  <c r="E11" i="3"/>
  <c r="E10" i="3" s="1"/>
  <c r="H11" i="3"/>
  <c r="H10" i="3" s="1"/>
  <c r="G66" i="7"/>
  <c r="G61" i="7" s="1"/>
  <c r="H65" i="3" l="1"/>
  <c r="I67" i="3"/>
  <c r="H67" i="3" s="1"/>
</calcChain>
</file>

<file path=xl/sharedStrings.xml><?xml version="1.0" encoding="utf-8"?>
<sst xmlns="http://schemas.openxmlformats.org/spreadsheetml/2006/main" count="251" uniqueCount="124">
  <si>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</si>
  <si>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</si>
  <si>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</si>
  <si>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</si>
  <si>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</si>
  <si>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</si>
  <si>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</si>
  <si>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</si>
  <si>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</si>
  <si>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</si>
  <si>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</si>
  <si>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</si>
  <si>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</si>
  <si>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</si>
  <si>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</si>
  <si>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</si>
  <si>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</si>
  <si>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</si>
  <si>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</si>
  <si>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Prihodi od prodaje nefinancijske imovine</t>
  </si>
  <si>
    <t>RASHODI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</si>
  <si>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</si>
  <si>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</si>
  <si>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</si>
  <si>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</si>
  <si>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</si>
  <si>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</si>
  <si>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</si>
  <si>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041 Opći ekonomski, trgovački i poslovi vezani uz rad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</si>
  <si>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</si>
  <si>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</si>
  <si>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</si>
  <si>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</si>
  <si>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</si>
  <si>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</si>
  <si>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</si>
  <si>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</si>
  <si>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</si>
  <si>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</si>
  <si>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</si>
  <si>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Naziv izvora financiranja</t>
  </si>
  <si>
    <t>A) SAŽETAK RAČUNA PRIHODA I RASHODA</t>
  </si>
  <si>
    <t>B) SAŽETAK RAČUNA FINANCIRANJA</t>
  </si>
  <si>
    <t>UKUPAN DONOS VIŠKA / MANJKA IZ PRETHODNE(IH) GODINE***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</si>
  <si>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</si>
  <si>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Plan za 2023.</t>
  </si>
  <si>
    <t>Projekcija 
za 2025.</t>
  </si>
  <si>
    <t>Prihodi od prodaje proizvedene dugotrajne imovine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</si>
  <si>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</si>
  <si>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</si>
  <si>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</si>
  <si>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C) PRENESENI VIŠAK ILI PRENESENI MANJAK I VIŠEGODIŠNJI PLAN URAVNOTEŽENJA</t>
  </si>
  <si>
    <t>Naziv</t>
  </si>
  <si>
    <t>Prihodi od imovine</t>
  </si>
  <si>
    <t>Prihodi od upravnih i administrativnih pristojbi, pristojbi po posebnim propisima i naknada</t>
  </si>
  <si>
    <t>Prihodi od prodaje proizvoda i robe te pruženih usluga, prihodi od donacija te povrati po protestiranim jamstvima</t>
  </si>
  <si>
    <t>Tekuće donacije</t>
  </si>
  <si>
    <t>Financijski rashodi</t>
  </si>
  <si>
    <t>Naknade građanima i kućanstvima na temelju osiguranja i druge naknade</t>
  </si>
  <si>
    <t>Naknade građanima i kućanstvima u naravi</t>
  </si>
  <si>
    <t>REKAPITULACIJA</t>
  </si>
  <si>
    <t>Ukupni prihodi</t>
  </si>
  <si>
    <t>Ukupni rashodi</t>
  </si>
  <si>
    <t>Razlika</t>
  </si>
  <si>
    <t>Rashodi financirani prenesenim viškom iz prethodnih godina</t>
  </si>
  <si>
    <t>Preneseni manjak pokriven tekućim prihodima</t>
  </si>
  <si>
    <t>09 Obrazovanje</t>
  </si>
  <si>
    <t>091 Predškolsko i osnovno obrazovanje</t>
  </si>
  <si>
    <t>0912 Osnovno obrazovanje</t>
  </si>
  <si>
    <t>096 Dodatne usluge u obrazovanju</t>
  </si>
  <si>
    <t>Izvor financiranja 011</t>
  </si>
  <si>
    <t>Izvor financiranja 031</t>
  </si>
  <si>
    <t>Vlastiti i ostali prihodi</t>
  </si>
  <si>
    <t>Izvor financiranja 043</t>
  </si>
  <si>
    <t>Ostali prihodi za posebne namjene</t>
  </si>
  <si>
    <t>PROGRAM 1013</t>
  </si>
  <si>
    <t>ŠKOLSTVO</t>
  </si>
  <si>
    <t>Aktivnost A101301</t>
  </si>
  <si>
    <t>Osnovno školstvo</t>
  </si>
  <si>
    <t>Decentralizirana sredstva</t>
  </si>
  <si>
    <t>Izvor financiranja 044</t>
  </si>
  <si>
    <t>Izvor financiranja 051</t>
  </si>
  <si>
    <t>Pomoći EU</t>
  </si>
  <si>
    <t>Aktivnost A101330</t>
  </si>
  <si>
    <t>Projekt e-škole</t>
  </si>
  <si>
    <t>Aktivnost A101304</t>
  </si>
  <si>
    <t>Natjecanja učenika</t>
  </si>
  <si>
    <t>PROGRAM 1001</t>
  </si>
  <si>
    <t>TEKUĆI IZDACI</t>
  </si>
  <si>
    <t>Projekt "Školski obroci svima"</t>
  </si>
  <si>
    <t>Izvor financiranja 052</t>
  </si>
  <si>
    <t>Ostale pomoći</t>
  </si>
  <si>
    <t>Izvor financiranja 061</t>
  </si>
  <si>
    <t>Donacije</t>
  </si>
  <si>
    <t>Izvor financiranja 93</t>
  </si>
  <si>
    <t>Vlastiti prihodi -višak</t>
  </si>
  <si>
    <t>Aktivnost T100103</t>
  </si>
  <si>
    <t>EUR</t>
  </si>
  <si>
    <t>KN</t>
  </si>
  <si>
    <t>Aktivnost A101314</t>
  </si>
  <si>
    <t>Ostali izdaci za osnovne škole</t>
  </si>
  <si>
    <t>Vlastiti prihodi - višak</t>
  </si>
  <si>
    <t>Ravnatelj</t>
  </si>
  <si>
    <t>Damir Kovačić, dipl.inf.</t>
  </si>
  <si>
    <t>Predsjednica ŠO</t>
  </si>
  <si>
    <t>Ljiljana Zelenić</t>
  </si>
  <si>
    <t xml:space="preserve">
Povećanje/smanjenje</t>
  </si>
  <si>
    <t>NOVI PLAN 2023</t>
  </si>
  <si>
    <t>Projekt - građanski odgoj</t>
  </si>
  <si>
    <t>Aktivnost A101343</t>
  </si>
  <si>
    <t>Plan za 2024.</t>
  </si>
  <si>
    <t>FINANCIJSKI PLAN PRORAČUNSKOG KORISNIKA JEDINICE LOKALNE I PODRUČNE (REGIONALNE) SAMOUPRAVE  (OŠ HODOŠAN)
ZA 2024.(1.IZMJENE I DOPUNE)</t>
  </si>
  <si>
    <t>NOVI PLAN 2024</t>
  </si>
  <si>
    <t>Izvršenje 2022.</t>
  </si>
  <si>
    <t>Projekt - "Škole jednakih mogućnosti"</t>
  </si>
  <si>
    <t>Aktivnost T100117</t>
  </si>
  <si>
    <t>FINANCIJSKI PLAN PRORAČUNSKOG KORISNIKA JEDINICE LOKALNE I PODRUČNE (REGIONALNE) SAMOUPRAVE 
ZA 2024. (1. IZMJENE I DOPUNE)</t>
  </si>
  <si>
    <t>Plan za 2024</t>
  </si>
  <si>
    <t>Plan 2023.</t>
  </si>
  <si>
    <t>Projekcija 
za 2026.</t>
  </si>
  <si>
    <t>NOVI PLAN 2024.</t>
  </si>
  <si>
    <t>Ur.broj: 2109-30-06-24-01</t>
  </si>
  <si>
    <t>Klasa:400-01/24-01/06</t>
  </si>
  <si>
    <t>Hodošan, 10.12.2024.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</si>
</sst>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9" fillId="0" borderId="0" applyFont="0" applyFill="0" applyBorder="0" applyAlignment="0" applyProtection="0"/>
  </cellStyleXfs>
  <cellXfs count="193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 applyProtection="1">
      <alignment horizontal="right" wrapText="1"/>
    </xf>
    <xf numFmtId="3" fontId="6" fillId="4" borderId="1" xfId="0" quotePrefix="1" applyNumberFormat="1" applyFont="1" applyFill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7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NumberFormat="1" applyFont="1" applyFill="1" applyBorder="1" applyAlignment="1" applyProtection="1">
      <alignment vertical="center"/>
    </xf>
    <xf numFmtId="0" fontId="18" fillId="2" borderId="4" xfId="0" applyNumberFormat="1" applyFont="1" applyFill="1" applyBorder="1" applyAlignment="1" applyProtection="1">
      <alignment horizontal="left" vertical="center" wrapText="1"/>
    </xf>
    <xf numFmtId="4" fontId="3" fillId="2" borderId="3" xfId="1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 applyProtection="1">
      <alignment horizontal="right" wrapText="1"/>
    </xf>
    <xf numFmtId="4" fontId="6" fillId="2" borderId="4" xfId="0" applyNumberFormat="1" applyFont="1" applyFill="1" applyBorder="1" applyAlignment="1">
      <alignment horizontal="right"/>
    </xf>
    <xf numFmtId="0" fontId="20" fillId="2" borderId="3" xfId="0" quotePrefix="1" applyFont="1" applyFill="1" applyBorder="1" applyAlignment="1">
      <alignment horizontal="left" vertical="center"/>
    </xf>
    <xf numFmtId="0" fontId="20" fillId="2" borderId="3" xfId="0" quotePrefix="1" applyFont="1" applyFill="1" applyBorder="1" applyAlignment="1">
      <alignment horizontal="left" vertical="center" wrapText="1"/>
    </xf>
    <xf numFmtId="4" fontId="6" fillId="4" borderId="4" xfId="0" applyNumberFormat="1" applyFont="1" applyFill="1" applyBorder="1" applyAlignment="1" applyProtection="1">
      <alignment horizontal="right" vertical="center" wrapText="1"/>
    </xf>
    <xf numFmtId="0" fontId="9" fillId="2" borderId="3" xfId="0" quotePrefix="1" applyFont="1" applyFill="1" applyBorder="1" applyAlignment="1">
      <alignment horizontal="left" vertical="center" wrapText="1"/>
    </xf>
    <xf numFmtId="0" fontId="11" fillId="2" borderId="3" xfId="0" quotePrefix="1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0" fillId="2" borderId="3" xfId="0" applyNumberFormat="1" applyFont="1" applyFill="1" applyBorder="1" applyAlignment="1" applyProtection="1">
      <alignment horizontal="left" vertical="center" wrapText="1"/>
    </xf>
    <xf numFmtId="4" fontId="3" fillId="2" borderId="4" xfId="0" applyNumberFormat="1" applyFont="1" applyFill="1" applyBorder="1" applyAlignment="1">
      <alignment horizontal="right" wrapText="1"/>
    </xf>
    <xf numFmtId="4" fontId="3" fillId="2" borderId="3" xfId="0" applyNumberFormat="1" applyFont="1" applyFill="1" applyBorder="1" applyAlignment="1">
      <alignment horizontal="right" wrapText="1"/>
    </xf>
    <xf numFmtId="4" fontId="6" fillId="2" borderId="3" xfId="0" applyNumberFormat="1" applyFont="1" applyFill="1" applyBorder="1" applyAlignment="1">
      <alignment horizontal="right" wrapText="1"/>
    </xf>
    <xf numFmtId="4" fontId="6" fillId="4" borderId="3" xfId="0" applyNumberFormat="1" applyFont="1" applyFill="1" applyBorder="1" applyAlignment="1" applyProtection="1">
      <alignment horizontal="righ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8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4" fontId="6" fillId="2" borderId="4" xfId="0" applyNumberFormat="1" applyFont="1" applyFill="1" applyBorder="1" applyAlignment="1">
      <alignment horizontal="center" wrapText="1"/>
    </xf>
    <xf numFmtId="0" fontId="0" fillId="0" borderId="3" xfId="0" applyBorder="1"/>
    <xf numFmtId="0" fontId="21" fillId="0" borderId="3" xfId="0" applyFont="1" applyBorder="1" applyAlignment="1">
      <alignment wrapText="1"/>
    </xf>
    <xf numFmtId="49" fontId="10" fillId="2" borderId="3" xfId="0" quotePrefix="1" applyNumberFormat="1" applyFont="1" applyFill="1" applyBorder="1" applyAlignment="1">
      <alignment horizontal="left" vertical="center" wrapText="1"/>
    </xf>
    <xf numFmtId="4" fontId="22" fillId="2" borderId="4" xfId="0" applyNumberFormat="1" applyFont="1" applyFill="1" applyBorder="1" applyAlignment="1">
      <alignment horizontal="right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18" fillId="2" borderId="4" xfId="0" applyNumberFormat="1" applyFont="1" applyFill="1" applyBorder="1" applyAlignment="1" applyProtection="1">
      <alignment horizontal="left" vertical="center" wrapText="1"/>
    </xf>
    <xf numFmtId="4" fontId="0" fillId="0" borderId="3" xfId="0" applyNumberFormat="1" applyBorder="1"/>
    <xf numFmtId="0" fontId="11" fillId="3" borderId="0" xfId="0" quotePrefix="1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vertical="center" wrapText="1"/>
    </xf>
    <xf numFmtId="3" fontId="6" fillId="3" borderId="0" xfId="0" applyNumberFormat="1" applyFont="1" applyFill="1" applyBorder="1" applyAlignment="1">
      <alignment horizontal="right"/>
    </xf>
    <xf numFmtId="3" fontId="6" fillId="3" borderId="0" xfId="0" applyNumberFormat="1" applyFont="1" applyFill="1" applyBorder="1" applyAlignment="1" applyProtection="1">
      <alignment horizontal="right" wrapText="1"/>
    </xf>
    <xf numFmtId="0" fontId="11" fillId="2" borderId="0" xfId="0" quotePrefix="1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 applyProtection="1">
      <alignment vertical="center" wrapText="1"/>
    </xf>
    <xf numFmtId="3" fontId="6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 applyProtection="1">
      <alignment horizontal="right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4" fontId="6" fillId="4" borderId="4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3" fillId="2" borderId="6" xfId="0" applyNumberFormat="1" applyFont="1" applyFill="1" applyBorder="1" applyAlignment="1" applyProtection="1">
      <alignment horizontal="left" vertical="center" wrapText="1" indent="1"/>
    </xf>
    <xf numFmtId="0" fontId="3" fillId="2" borderId="7" xfId="0" applyNumberFormat="1" applyFont="1" applyFill="1" applyBorder="1" applyAlignment="1" applyProtection="1">
      <alignment horizontal="left" vertical="center" wrapText="1" indent="1"/>
    </xf>
    <xf numFmtId="0" fontId="3" fillId="2" borderId="8" xfId="0" applyNumberFormat="1" applyFont="1" applyFill="1" applyBorder="1" applyAlignment="1" applyProtection="1">
      <alignment horizontal="left" vertical="center" wrapText="1" indent="1"/>
    </xf>
    <xf numFmtId="4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 applyProtection="1">
      <alignment horizontal="left" vertical="center" wrapText="1" indent="1"/>
    </xf>
    <xf numFmtId="0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8" fillId="2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0" fillId="2" borderId="0" xfId="0" applyFill="1"/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18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>
      <alignment horizontal="right" wrapText="1"/>
    </xf>
    <xf numFmtId="4" fontId="0" fillId="0" borderId="0" xfId="0" applyNumberFormat="1"/>
    <xf numFmtId="4" fontId="3" fillId="2" borderId="9" xfId="0" applyNumberFormat="1" applyFont="1" applyFill="1" applyBorder="1" applyAlignment="1">
      <alignment horizontal="right"/>
    </xf>
    <xf numFmtId="0" fontId="3" fillId="2" borderId="9" xfId="0" applyNumberFormat="1" applyFont="1" applyFill="1" applyBorder="1" applyAlignment="1">
      <alignment horizontal="right"/>
    </xf>
    <xf numFmtId="0" fontId="6" fillId="3" borderId="3" xfId="0" applyNumberFormat="1" applyFont="1" applyFill="1" applyBorder="1" applyAlignment="1">
      <alignment horizontal="right"/>
    </xf>
    <xf numFmtId="0" fontId="6" fillId="0" borderId="3" xfId="0" applyNumberFormat="1" applyFont="1" applyFill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 applyProtection="1">
      <alignment horizontal="right" wrapText="1"/>
    </xf>
    <xf numFmtId="4" fontId="6" fillId="0" borderId="3" xfId="0" applyNumberFormat="1" applyFont="1" applyFill="1" applyBorder="1" applyAlignment="1">
      <alignment horizontal="right"/>
    </xf>
    <xf numFmtId="0" fontId="6" fillId="4" borderId="3" xfId="0" applyNumberFormat="1" applyFont="1" applyFill="1" applyBorder="1" applyAlignment="1" applyProtection="1">
      <alignment horizontal="right" wrapText="1"/>
    </xf>
    <xf numFmtId="0" fontId="6" fillId="3" borderId="3" xfId="0" applyNumberFormat="1" applyFont="1" applyFill="1" applyBorder="1" applyAlignment="1" applyProtection="1">
      <alignment horizontal="right" wrapText="1"/>
    </xf>
    <xf numFmtId="0" fontId="18" fillId="5" borderId="4" xfId="0" applyNumberFormat="1" applyFont="1" applyFill="1" applyBorder="1" applyAlignment="1" applyProtection="1">
      <alignment horizontal="left" vertical="center" wrapText="1"/>
    </xf>
    <xf numFmtId="4" fontId="3" fillId="5" borderId="4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horizontal="right"/>
    </xf>
    <xf numFmtId="4" fontId="0" fillId="0" borderId="0" xfId="0" applyNumberFormat="1" applyBorder="1"/>
    <xf numFmtId="4" fontId="0" fillId="6" borderId="0" xfId="0" applyNumberFormat="1" applyFill="1"/>
    <xf numFmtId="0" fontId="0" fillId="0" borderId="0" xfId="0" applyNumberFormat="1"/>
    <xf numFmtId="4" fontId="0" fillId="2" borderId="0" xfId="0" applyNumberFormat="1" applyFill="1"/>
    <xf numFmtId="4" fontId="1" fillId="6" borderId="0" xfId="0" applyNumberFormat="1" applyFont="1" applyFill="1"/>
    <xf numFmtId="0" fontId="3" fillId="2" borderId="9" xfId="0" applyNumberFormat="1" applyFont="1" applyFill="1" applyBorder="1" applyAlignment="1">
      <alignment horizontal="right" wrapText="1"/>
    </xf>
    <xf numFmtId="0" fontId="9" fillId="6" borderId="3" xfId="0" quotePrefix="1" applyFont="1" applyFill="1" applyBorder="1" applyAlignment="1">
      <alignment horizontal="left" vertical="center" wrapText="1"/>
    </xf>
    <xf numFmtId="0" fontId="10" fillId="6" borderId="3" xfId="0" quotePrefix="1" applyFont="1" applyFill="1" applyBorder="1" applyAlignment="1">
      <alignment horizontal="left" vertical="center" wrapText="1"/>
    </xf>
    <xf numFmtId="4" fontId="3" fillId="6" borderId="4" xfId="0" applyNumberFormat="1" applyFont="1" applyFill="1" applyBorder="1" applyAlignment="1">
      <alignment horizontal="right" wrapText="1"/>
    </xf>
    <xf numFmtId="4" fontId="3" fillId="6" borderId="3" xfId="0" applyNumberFormat="1" applyFont="1" applyFill="1" applyBorder="1" applyAlignment="1">
      <alignment horizontal="right" wrapText="1"/>
    </xf>
    <xf numFmtId="0" fontId="0" fillId="6" borderId="3" xfId="0" applyFill="1" applyBorder="1"/>
    <xf numFmtId="0" fontId="21" fillId="6" borderId="3" xfId="0" applyFont="1" applyFill="1" applyBorder="1" applyAlignment="1">
      <alignment wrapText="1"/>
    </xf>
    <xf numFmtId="4" fontId="3" fillId="6" borderId="3" xfId="0" applyNumberFormat="1" applyFont="1" applyFill="1" applyBorder="1" applyAlignment="1" applyProtection="1">
      <alignment horizontal="right" wrapText="1"/>
    </xf>
    <xf numFmtId="0" fontId="15" fillId="0" borderId="0" xfId="0" applyNumberFormat="1" applyFont="1" applyFill="1" applyBorder="1" applyAlignment="1" applyProtection="1">
      <alignment wrapText="1"/>
    </xf>
    <xf numFmtId="0" fontId="16" fillId="0" borderId="0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6" fillId="4" borderId="2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vertic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quotePrefix="1" applyFont="1" applyFill="1" applyBorder="1" applyAlignment="1">
      <alignment horizontal="left" vertical="center"/>
    </xf>
    <xf numFmtId="0" fontId="13" fillId="0" borderId="0" xfId="0" applyFont="1" applyAlignment="1">
      <alignment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18" fillId="2" borderId="1" xfId="0" applyNumberFormat="1" applyFont="1" applyFill="1" applyBorder="1" applyAlignment="1" applyProtection="1">
      <alignment horizontal="left" vertical="center" wrapText="1"/>
    </xf>
    <xf numFmtId="0" fontId="18" fillId="2" borderId="2" xfId="0" applyNumberFormat="1" applyFont="1" applyFill="1" applyBorder="1" applyAlignment="1" applyProtection="1">
      <alignment horizontal="left" vertical="center" wrapText="1"/>
    </xf>
    <xf numFmtId="0" fontId="18" fillId="2" borderId="4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18" fillId="5" borderId="1" xfId="0" applyNumberFormat="1" applyFont="1" applyFill="1" applyBorder="1" applyAlignment="1" applyProtection="1">
      <alignment horizontal="left" vertical="center" wrapText="1"/>
    </xf>
    <xf numFmtId="0" fontId="18" fillId="5" borderId="2" xfId="0" applyNumberFormat="1" applyFont="1" applyFill="1" applyBorder="1" applyAlignment="1" applyProtection="1">
      <alignment horizontal="left" vertical="center" wrapText="1"/>
    </xf>
    <xf numFmtId="0" fontId="18" fillId="5" borderId="4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topLeftCell="A4" workbookViewId="0">
      <selection activeCell="J14" sqref="J14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152" t="s">
        <v>111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x14ac:dyDescent="0.25">
      <c r="A3" s="152" t="s">
        <v>33</v>
      </c>
      <c r="B3" s="152"/>
      <c r="C3" s="152"/>
      <c r="D3" s="152"/>
      <c r="E3" s="152"/>
      <c r="F3" s="152"/>
      <c r="G3" s="152"/>
      <c r="H3" s="152"/>
      <c r="I3" s="169"/>
      <c r="J3" s="169"/>
    </row>
    <row r="4" spans="1:10" ht="18" x14ac:dyDescent="0.25">
      <c r="A4" s="5"/>
      <c r="B4" s="5"/>
      <c r="C4" s="5"/>
      <c r="D4" s="5"/>
      <c r="E4" s="5"/>
      <c r="F4" s="5"/>
      <c r="G4" s="5"/>
      <c r="H4" s="5"/>
      <c r="I4" s="6"/>
      <c r="J4" s="6"/>
    </row>
    <row r="5" spans="1:10" ht="18" customHeight="1" x14ac:dyDescent="0.25">
      <c r="A5" s="152" t="s">
        <v>41</v>
      </c>
      <c r="B5" s="153"/>
      <c r="C5" s="153"/>
      <c r="D5" s="153"/>
      <c r="E5" s="153"/>
      <c r="F5" s="153"/>
      <c r="G5" s="153"/>
      <c r="H5" s="153"/>
      <c r="I5" s="153"/>
      <c r="J5" s="153"/>
    </row>
    <row r="6" spans="1:10" ht="18" x14ac:dyDescent="0.25">
      <c r="A6" s="1"/>
      <c r="B6" s="2"/>
      <c r="C6" s="2"/>
      <c r="D6" s="2"/>
      <c r="E6" s="7"/>
      <c r="F6" s="8"/>
      <c r="G6" s="8"/>
      <c r="H6" s="8"/>
      <c r="I6" s="8"/>
      <c r="J6" s="46" t="s">
        <v>97</v>
      </c>
    </row>
    <row r="7" spans="1:10" ht="25.5" x14ac:dyDescent="0.25">
      <c r="A7" s="35"/>
      <c r="B7" s="36"/>
      <c r="C7" s="36"/>
      <c r="D7" s="37"/>
      <c r="E7" s="38"/>
      <c r="F7" s="4" t="s">
        <v>113</v>
      </c>
      <c r="G7" s="4" t="s">
        <v>118</v>
      </c>
      <c r="H7" s="4" t="s">
        <v>110</v>
      </c>
      <c r="I7" s="26" t="s">
        <v>106</v>
      </c>
      <c r="J7" s="26" t="s">
        <v>120</v>
      </c>
    </row>
    <row r="8" spans="1:10" x14ac:dyDescent="0.25">
      <c r="A8" s="170" t="s">
        <v>0</v>
      </c>
      <c r="B8" s="166"/>
      <c r="C8" s="166"/>
      <c r="D8" s="166"/>
      <c r="E8" s="171"/>
      <c r="F8" s="39">
        <v>0</v>
      </c>
      <c r="G8" s="39">
        <v>0</v>
      </c>
      <c r="H8" s="39">
        <f>H9+H10</f>
        <v>1365000</v>
      </c>
      <c r="I8" s="127">
        <f t="shared" ref="I8:J8" si="0">I9+I10</f>
        <v>-109000</v>
      </c>
      <c r="J8" s="129">
        <f t="shared" si="0"/>
        <v>1256000</v>
      </c>
    </row>
    <row r="9" spans="1:10" x14ac:dyDescent="0.25">
      <c r="A9" s="162" t="s">
        <v>1</v>
      </c>
      <c r="B9" s="155"/>
      <c r="C9" s="155"/>
      <c r="D9" s="155"/>
      <c r="E9" s="168"/>
      <c r="F9" s="40"/>
      <c r="G9" s="40"/>
      <c r="H9" s="40">
        <v>1365000</v>
      </c>
      <c r="I9" s="128">
        <f>(J9-H9)</f>
        <v>-109000</v>
      </c>
      <c r="J9" s="131">
        <v>1256000</v>
      </c>
    </row>
    <row r="10" spans="1:10" x14ac:dyDescent="0.25">
      <c r="A10" s="172" t="s">
        <v>2</v>
      </c>
      <c r="B10" s="168"/>
      <c r="C10" s="168"/>
      <c r="D10" s="168"/>
      <c r="E10" s="168"/>
      <c r="F10" s="40"/>
      <c r="G10" s="40"/>
      <c r="H10" s="40"/>
      <c r="I10" s="40"/>
      <c r="J10" s="40"/>
    </row>
    <row r="11" spans="1:10" x14ac:dyDescent="0.25">
      <c r="A11" s="47" t="s">
        <v>3</v>
      </c>
      <c r="B11" s="48"/>
      <c r="C11" s="48"/>
      <c r="D11" s="48"/>
      <c r="E11" s="48"/>
      <c r="F11" s="39">
        <v>0</v>
      </c>
      <c r="G11" s="39">
        <v>0</v>
      </c>
      <c r="H11" s="39">
        <f>H12+H13</f>
        <v>1364000</v>
      </c>
      <c r="I11" s="127">
        <f t="shared" ref="I11:J11" si="1">I12+I13</f>
        <v>-95153.44</v>
      </c>
      <c r="J11" s="127">
        <f t="shared" si="1"/>
        <v>1268846.56</v>
      </c>
    </row>
    <row r="12" spans="1:10" x14ac:dyDescent="0.25">
      <c r="A12" s="154" t="s">
        <v>4</v>
      </c>
      <c r="B12" s="155"/>
      <c r="C12" s="155"/>
      <c r="D12" s="155"/>
      <c r="E12" s="155"/>
      <c r="F12" s="40"/>
      <c r="G12" s="40"/>
      <c r="H12" s="40">
        <v>1349000</v>
      </c>
      <c r="I12" s="128">
        <f>(J12-H12)</f>
        <v>-112530</v>
      </c>
      <c r="J12" s="41">
        <v>1236470</v>
      </c>
    </row>
    <row r="13" spans="1:10" x14ac:dyDescent="0.25">
      <c r="A13" s="167" t="s">
        <v>5</v>
      </c>
      <c r="B13" s="168"/>
      <c r="C13" s="168"/>
      <c r="D13" s="168"/>
      <c r="E13" s="168"/>
      <c r="F13" s="42"/>
      <c r="G13" s="42"/>
      <c r="H13" s="42">
        <v>15000</v>
      </c>
      <c r="I13" s="128">
        <f>(J13-H13)</f>
        <v>17376.560000000001</v>
      </c>
      <c r="J13" s="130">
        <v>32376.560000000001</v>
      </c>
    </row>
    <row r="14" spans="1:10" x14ac:dyDescent="0.25">
      <c r="A14" s="165" t="s">
        <v>6</v>
      </c>
      <c r="B14" s="166"/>
      <c r="C14" s="166"/>
      <c r="D14" s="166"/>
      <c r="E14" s="166"/>
      <c r="F14" s="39">
        <v>0</v>
      </c>
      <c r="G14" s="39">
        <v>0</v>
      </c>
      <c r="H14" s="43">
        <f>H8-H11</f>
        <v>1000</v>
      </c>
      <c r="I14" s="40">
        <f>(J14-H14)</f>
        <v>-13846.560000000056</v>
      </c>
      <c r="J14" s="133">
        <f>J8-J11</f>
        <v>-12846.560000000056</v>
      </c>
    </row>
    <row r="15" spans="1:10" x14ac:dyDescent="0.25">
      <c r="A15" s="88"/>
      <c r="B15" s="89"/>
      <c r="C15" s="89"/>
      <c r="D15" s="89"/>
      <c r="E15" s="89"/>
      <c r="F15" s="90"/>
      <c r="G15" s="90"/>
      <c r="H15" s="91"/>
      <c r="I15" s="91"/>
      <c r="J15" s="91"/>
    </row>
    <row r="16" spans="1:10" x14ac:dyDescent="0.25">
      <c r="A16" s="92"/>
      <c r="B16" s="93"/>
      <c r="C16" s="93"/>
      <c r="D16" s="93"/>
      <c r="E16" s="93"/>
      <c r="F16" s="94"/>
      <c r="G16" s="94"/>
      <c r="H16" s="95"/>
      <c r="I16" s="95"/>
      <c r="J16" s="95" t="s">
        <v>98</v>
      </c>
    </row>
    <row r="17" spans="1:10" ht="18" x14ac:dyDescent="0.25">
      <c r="A17" s="5"/>
      <c r="B17" s="9"/>
      <c r="C17" s="9"/>
      <c r="D17" s="9"/>
      <c r="E17" s="9"/>
      <c r="F17" s="9"/>
      <c r="G17" s="9"/>
      <c r="H17" s="3"/>
      <c r="I17" s="3"/>
      <c r="J17" s="3"/>
    </row>
    <row r="18" spans="1:10" ht="18" customHeight="1" x14ac:dyDescent="0.25">
      <c r="A18" s="152" t="s">
        <v>42</v>
      </c>
      <c r="B18" s="153"/>
      <c r="C18" s="153"/>
      <c r="D18" s="153"/>
      <c r="E18" s="153"/>
      <c r="F18" s="153"/>
      <c r="G18" s="153"/>
      <c r="H18" s="153"/>
      <c r="I18" s="153"/>
      <c r="J18" s="153"/>
    </row>
    <row r="19" spans="1:10" ht="15" customHeight="1" x14ac:dyDescent="0.25">
      <c r="A19" s="30"/>
      <c r="B19" s="28"/>
      <c r="C19" s="28"/>
      <c r="D19" s="28"/>
      <c r="E19" s="28"/>
      <c r="F19" s="28"/>
      <c r="G19" s="28"/>
      <c r="H19" s="29"/>
      <c r="I19" s="29"/>
      <c r="J19" s="29"/>
    </row>
    <row r="20" spans="1:10" ht="25.5" x14ac:dyDescent="0.25">
      <c r="A20" s="35"/>
      <c r="B20" s="36"/>
      <c r="C20" s="36"/>
      <c r="D20" s="37"/>
      <c r="E20" s="38"/>
      <c r="F20" s="4" t="s">
        <v>113</v>
      </c>
      <c r="G20" s="4" t="s">
        <v>118</v>
      </c>
      <c r="H20" s="4" t="s">
        <v>110</v>
      </c>
      <c r="I20" s="26" t="s">
        <v>106</v>
      </c>
      <c r="J20" s="26" t="s">
        <v>120</v>
      </c>
    </row>
    <row r="21" spans="1:10" ht="15.75" customHeight="1" x14ac:dyDescent="0.25">
      <c r="A21" s="162" t="s">
        <v>8</v>
      </c>
      <c r="B21" s="163"/>
      <c r="C21" s="163"/>
      <c r="D21" s="163"/>
      <c r="E21" s="164"/>
      <c r="F21" s="42"/>
      <c r="G21" s="42"/>
      <c r="H21" s="42"/>
      <c r="I21" s="42"/>
      <c r="J21" s="42"/>
    </row>
    <row r="22" spans="1:10" ht="15" customHeight="1" x14ac:dyDescent="0.25">
      <c r="A22" s="162" t="s">
        <v>9</v>
      </c>
      <c r="B22" s="155"/>
      <c r="C22" s="155"/>
      <c r="D22" s="155"/>
      <c r="E22" s="155"/>
      <c r="F22" s="42"/>
      <c r="G22" s="42"/>
      <c r="H22" s="42"/>
      <c r="I22" s="42"/>
      <c r="J22" s="42"/>
    </row>
    <row r="23" spans="1:10" x14ac:dyDescent="0.25">
      <c r="A23" s="165" t="s">
        <v>10</v>
      </c>
      <c r="B23" s="166"/>
      <c r="C23" s="166"/>
      <c r="D23" s="166"/>
      <c r="E23" s="166"/>
      <c r="F23" s="39"/>
      <c r="G23" s="39">
        <v>0</v>
      </c>
      <c r="H23" s="39">
        <v>0</v>
      </c>
      <c r="I23" s="39">
        <v>0</v>
      </c>
      <c r="J23" s="39">
        <v>0</v>
      </c>
    </row>
    <row r="24" spans="1:10" ht="15" customHeight="1" x14ac:dyDescent="0.25">
      <c r="A24" s="27"/>
      <c r="B24" s="28"/>
      <c r="C24" s="28"/>
      <c r="D24" s="28"/>
      <c r="E24" s="28"/>
      <c r="F24" s="28"/>
      <c r="G24" s="28"/>
      <c r="H24" s="29"/>
      <c r="I24" s="29"/>
      <c r="J24" s="29"/>
    </row>
    <row r="25" spans="1:10" ht="18" customHeight="1" x14ac:dyDescent="0.25">
      <c r="A25" s="152" t="s">
        <v>51</v>
      </c>
      <c r="B25" s="153"/>
      <c r="C25" s="153"/>
      <c r="D25" s="153"/>
      <c r="E25" s="153"/>
      <c r="F25" s="153"/>
      <c r="G25" s="153"/>
      <c r="H25" s="153"/>
      <c r="I25" s="153"/>
      <c r="J25" s="153"/>
    </row>
    <row r="26" spans="1:10" ht="18" x14ac:dyDescent="0.25">
      <c r="A26" s="27"/>
      <c r="B26" s="28"/>
      <c r="C26" s="28"/>
      <c r="D26" s="28"/>
      <c r="E26" s="28"/>
      <c r="F26" s="28"/>
      <c r="G26" s="28"/>
      <c r="H26" s="29"/>
      <c r="I26" s="29"/>
      <c r="J26" s="110" t="s">
        <v>98</v>
      </c>
    </row>
    <row r="27" spans="1:10" ht="25.5" x14ac:dyDescent="0.25">
      <c r="A27" s="35"/>
      <c r="B27" s="36"/>
      <c r="C27" s="36"/>
      <c r="D27" s="37"/>
      <c r="E27" s="38"/>
      <c r="F27" s="4" t="s">
        <v>113</v>
      </c>
      <c r="G27" s="4" t="s">
        <v>118</v>
      </c>
      <c r="H27" s="4" t="s">
        <v>110</v>
      </c>
      <c r="I27" s="26" t="s">
        <v>106</v>
      </c>
      <c r="J27" s="26" t="s">
        <v>120</v>
      </c>
    </row>
    <row r="28" spans="1:10" x14ac:dyDescent="0.25">
      <c r="A28" s="156" t="s">
        <v>43</v>
      </c>
      <c r="B28" s="157"/>
      <c r="C28" s="157"/>
      <c r="D28" s="157"/>
      <c r="E28" s="158"/>
      <c r="F28" s="44"/>
      <c r="G28" s="44"/>
      <c r="H28" s="44"/>
      <c r="I28" s="44"/>
      <c r="J28" s="132">
        <v>12846.56</v>
      </c>
    </row>
    <row r="29" spans="1:10" ht="30" customHeight="1" x14ac:dyDescent="0.25">
      <c r="A29" s="159" t="s">
        <v>7</v>
      </c>
      <c r="B29" s="160"/>
      <c r="C29" s="160"/>
      <c r="D29" s="160"/>
      <c r="E29" s="161"/>
      <c r="F29" s="45"/>
      <c r="G29" s="45"/>
      <c r="H29" s="45"/>
      <c r="I29" s="45"/>
      <c r="J29" s="133">
        <v>12846.56</v>
      </c>
    </row>
    <row r="32" spans="1:10" x14ac:dyDescent="0.25">
      <c r="A32" s="154" t="s">
        <v>11</v>
      </c>
      <c r="B32" s="155"/>
      <c r="C32" s="155"/>
      <c r="D32" s="155"/>
      <c r="E32" s="155"/>
      <c r="F32" s="42">
        <v>0</v>
      </c>
      <c r="G32" s="42"/>
      <c r="H32" s="42"/>
      <c r="I32" s="42"/>
      <c r="J32" s="42"/>
    </row>
    <row r="33" spans="1:10" ht="11.25" customHeight="1" x14ac:dyDescent="0.25">
      <c r="A33" s="22"/>
      <c r="B33" s="23"/>
      <c r="C33" s="23"/>
      <c r="D33" s="23"/>
      <c r="E33" s="23"/>
      <c r="F33" s="24"/>
      <c r="G33" s="24"/>
      <c r="H33" s="24"/>
      <c r="I33" s="24"/>
      <c r="J33" s="24"/>
    </row>
    <row r="34" spans="1:10" ht="27" customHeight="1" x14ac:dyDescent="0.25"/>
    <row r="35" spans="1:10" x14ac:dyDescent="0.25">
      <c r="A35" s="150"/>
      <c r="B35" s="151"/>
      <c r="C35" s="151"/>
      <c r="D35" s="151"/>
      <c r="E35" s="151"/>
      <c r="F35" s="151"/>
      <c r="G35" s="151"/>
      <c r="H35" s="151"/>
      <c r="I35" s="151"/>
      <c r="J35" s="151"/>
    </row>
    <row r="36" spans="1:10" ht="29.25" customHeight="1" x14ac:dyDescent="0.25">
      <c r="A36" s="150" t="s">
        <v>44</v>
      </c>
      <c r="B36" s="151"/>
      <c r="C36" s="151"/>
      <c r="D36" s="151"/>
      <c r="E36" s="151"/>
      <c r="F36" s="151"/>
      <c r="G36" s="151"/>
      <c r="H36" s="151"/>
      <c r="I36" s="151"/>
      <c r="J36" s="151"/>
    </row>
    <row r="39" spans="1:10" ht="23.25" customHeight="1" x14ac:dyDescent="0.25"/>
  </sheetData>
  <mergeCells count="19">
    <mergeCell ref="A12:E12"/>
    <mergeCell ref="A5:J5"/>
    <mergeCell ref="A18:J18"/>
    <mergeCell ref="A1:J1"/>
    <mergeCell ref="A3:J3"/>
    <mergeCell ref="A8:E8"/>
    <mergeCell ref="A9:E9"/>
    <mergeCell ref="A10:E10"/>
    <mergeCell ref="A21:E21"/>
    <mergeCell ref="A22:E22"/>
    <mergeCell ref="A23:E23"/>
    <mergeCell ref="A13:E13"/>
    <mergeCell ref="A14:E14"/>
    <mergeCell ref="A36:J36"/>
    <mergeCell ref="A25:J25"/>
    <mergeCell ref="A32:E32"/>
    <mergeCell ref="A35:J35"/>
    <mergeCell ref="A28:E28"/>
    <mergeCell ref="A29:E29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37"/>
  <sheetViews>
    <sheetView workbookViewId="0">
      <selection activeCell="E53" sqref="E5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  <col min="11" max="11" width="11.7109375" bestFit="1" customWidth="1"/>
    <col min="13" max="13" width="11.7109375" bestFit="1" customWidth="1"/>
  </cols>
  <sheetData>
    <row r="1" spans="1:11" ht="42" customHeight="1" x14ac:dyDescent="0.25">
      <c r="A1" s="152" t="s">
        <v>111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1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11" ht="15.75" x14ac:dyDescent="0.25">
      <c r="A3" s="152" t="s">
        <v>33</v>
      </c>
      <c r="B3" s="152"/>
      <c r="C3" s="152"/>
      <c r="D3" s="152"/>
      <c r="E3" s="152"/>
      <c r="F3" s="152"/>
      <c r="G3" s="152"/>
      <c r="H3" s="169"/>
      <c r="I3" s="169"/>
    </row>
    <row r="4" spans="1:11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11" ht="18" customHeight="1" x14ac:dyDescent="0.25">
      <c r="A5" s="152" t="s">
        <v>13</v>
      </c>
      <c r="B5" s="153"/>
      <c r="C5" s="153"/>
      <c r="D5" s="153"/>
      <c r="E5" s="153"/>
      <c r="F5" s="153"/>
      <c r="G5" s="153"/>
      <c r="H5" s="153"/>
      <c r="I5" s="153"/>
    </row>
    <row r="6" spans="1:11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11" ht="15.75" x14ac:dyDescent="0.25">
      <c r="A7" s="152" t="s">
        <v>1</v>
      </c>
      <c r="B7" s="173"/>
      <c r="C7" s="173"/>
      <c r="D7" s="173"/>
      <c r="E7" s="173"/>
      <c r="F7" s="173"/>
      <c r="G7" s="173"/>
      <c r="H7" s="173"/>
      <c r="I7" s="173"/>
    </row>
    <row r="8" spans="1:11" ht="18" x14ac:dyDescent="0.25">
      <c r="A8" s="5"/>
      <c r="B8" s="5"/>
      <c r="C8" s="5"/>
      <c r="D8" s="5"/>
      <c r="E8" s="5"/>
      <c r="F8" s="5"/>
      <c r="G8" s="5"/>
      <c r="H8" s="6"/>
      <c r="I8" s="111" t="s">
        <v>97</v>
      </c>
    </row>
    <row r="9" spans="1:11" ht="25.5" x14ac:dyDescent="0.25">
      <c r="A9" s="26" t="s">
        <v>14</v>
      </c>
      <c r="B9" s="25" t="s">
        <v>15</v>
      </c>
      <c r="C9" s="25" t="s">
        <v>16</v>
      </c>
      <c r="D9" s="25" t="s">
        <v>12</v>
      </c>
      <c r="E9" s="25" t="s">
        <v>113</v>
      </c>
      <c r="F9" s="26" t="s">
        <v>45</v>
      </c>
      <c r="G9" s="26" t="s">
        <v>110</v>
      </c>
      <c r="H9" s="26" t="s">
        <v>106</v>
      </c>
      <c r="I9" s="26" t="s">
        <v>112</v>
      </c>
    </row>
    <row r="10" spans="1:11" x14ac:dyDescent="0.25">
      <c r="A10" s="26"/>
      <c r="B10" s="25"/>
      <c r="C10" s="25"/>
      <c r="D10" s="25" t="s">
        <v>0</v>
      </c>
      <c r="E10" s="99">
        <f>E11+E27</f>
        <v>0</v>
      </c>
      <c r="F10" s="57">
        <f>F11+F27</f>
        <v>988200</v>
      </c>
      <c r="G10" s="57">
        <f>G11+G27</f>
        <v>1365000</v>
      </c>
      <c r="H10" s="57">
        <f>H11+H27</f>
        <v>-109000</v>
      </c>
      <c r="I10" s="57">
        <f>I11+I27</f>
        <v>1256000</v>
      </c>
    </row>
    <row r="11" spans="1:11" ht="15.75" customHeight="1" x14ac:dyDescent="0.25">
      <c r="A11" s="13">
        <v>6</v>
      </c>
      <c r="B11" s="13"/>
      <c r="C11" s="13"/>
      <c r="D11" s="13" t="s">
        <v>17</v>
      </c>
      <c r="E11" s="54">
        <f>E12+E17+E19+E21+E24</f>
        <v>0</v>
      </c>
      <c r="F11" s="54">
        <f>F12+F17+F19+F21+F24</f>
        <v>988200</v>
      </c>
      <c r="G11" s="54">
        <f>G12+G17+G19+G21+G24</f>
        <v>1365000</v>
      </c>
      <c r="H11" s="54">
        <f>H12+H17+H19+H21+H24</f>
        <v>-109000</v>
      </c>
      <c r="I11" s="54">
        <f>I12+I17+I19+I21+I24</f>
        <v>1256000</v>
      </c>
    </row>
    <row r="12" spans="1:11" ht="38.25" x14ac:dyDescent="0.25">
      <c r="A12" s="13"/>
      <c r="B12" s="13">
        <v>63</v>
      </c>
      <c r="C12" s="13"/>
      <c r="D12" s="13" t="s">
        <v>48</v>
      </c>
      <c r="E12" s="54">
        <f>SUM(E14:E16)</f>
        <v>0</v>
      </c>
      <c r="F12" s="54">
        <f>SUM(F14:F16)</f>
        <v>753100</v>
      </c>
      <c r="G12" s="54">
        <f>SUM(G14:G16)</f>
        <v>1007000</v>
      </c>
      <c r="H12" s="54">
        <f>SUM(H13:H16)</f>
        <v>47500</v>
      </c>
      <c r="I12" s="54">
        <f>SUM(I13:I16)</f>
        <v>1054500</v>
      </c>
      <c r="J12" s="139">
        <v>11</v>
      </c>
      <c r="K12" s="124">
        <f>I26</f>
        <v>100000</v>
      </c>
    </row>
    <row r="13" spans="1:11" ht="25.5" x14ac:dyDescent="0.25">
      <c r="A13" s="13"/>
      <c r="B13" s="13"/>
      <c r="C13" s="15">
        <v>43</v>
      </c>
      <c r="D13" s="20" t="s">
        <v>74</v>
      </c>
      <c r="E13" s="54"/>
      <c r="F13" s="54"/>
      <c r="G13" s="54"/>
      <c r="H13" s="51">
        <f>(I13-G13)</f>
        <v>20000</v>
      </c>
      <c r="I13" s="51">
        <v>20000</v>
      </c>
      <c r="J13" s="139">
        <v>31</v>
      </c>
      <c r="K13" s="124">
        <f>I18+I22</f>
        <v>7830</v>
      </c>
    </row>
    <row r="14" spans="1:11" x14ac:dyDescent="0.25">
      <c r="A14" s="13"/>
      <c r="B14" s="18"/>
      <c r="C14" s="18">
        <v>52</v>
      </c>
      <c r="D14" s="18" t="s">
        <v>91</v>
      </c>
      <c r="E14" s="51"/>
      <c r="F14" s="51">
        <v>749000</v>
      </c>
      <c r="G14" s="51">
        <v>1001000</v>
      </c>
      <c r="H14" s="51">
        <f>(I14-G14)</f>
        <v>24000</v>
      </c>
      <c r="I14" s="51">
        <v>1025000</v>
      </c>
      <c r="J14" s="136">
        <v>43</v>
      </c>
      <c r="K14" s="137">
        <f>I13+I20</f>
        <v>48620</v>
      </c>
    </row>
    <row r="15" spans="1:11" x14ac:dyDescent="0.25">
      <c r="A15" s="13"/>
      <c r="B15" s="18"/>
      <c r="C15" s="18">
        <v>61</v>
      </c>
      <c r="D15" s="18" t="s">
        <v>93</v>
      </c>
      <c r="E15" s="51"/>
      <c r="F15" s="50">
        <v>1500</v>
      </c>
      <c r="G15" s="50">
        <v>6000</v>
      </c>
      <c r="H15" s="51">
        <f t="shared" ref="H15:H16" si="0">(I15-G15)</f>
        <v>0</v>
      </c>
      <c r="I15" s="52">
        <v>6000</v>
      </c>
      <c r="J15" s="126">
        <v>44</v>
      </c>
      <c r="K15" s="137">
        <f>I25</f>
        <v>62000</v>
      </c>
    </row>
    <row r="16" spans="1:11" x14ac:dyDescent="0.25">
      <c r="A16" s="13"/>
      <c r="B16" s="18"/>
      <c r="C16" s="18">
        <v>51</v>
      </c>
      <c r="D16" s="18" t="s">
        <v>82</v>
      </c>
      <c r="E16" s="51"/>
      <c r="F16" s="52">
        <v>2600</v>
      </c>
      <c r="G16" s="52"/>
      <c r="H16" s="51">
        <f t="shared" si="0"/>
        <v>3500</v>
      </c>
      <c r="I16" s="52">
        <v>3500</v>
      </c>
      <c r="J16" s="126">
        <v>51</v>
      </c>
      <c r="K16" s="137">
        <f>I16</f>
        <v>3500</v>
      </c>
    </row>
    <row r="17" spans="1:15" x14ac:dyDescent="0.25">
      <c r="A17" s="14"/>
      <c r="B17" s="33">
        <v>64</v>
      </c>
      <c r="C17" s="55"/>
      <c r="D17" s="56" t="s">
        <v>53</v>
      </c>
      <c r="E17" s="54">
        <f xml:space="preserve"> E18</f>
        <v>0</v>
      </c>
      <c r="F17" s="54">
        <f t="shared" ref="F17:G17" si="1" xml:space="preserve"> F18</f>
        <v>10</v>
      </c>
      <c r="G17" s="54">
        <f t="shared" si="1"/>
        <v>10</v>
      </c>
      <c r="H17" s="54">
        <f>H18</f>
        <v>20</v>
      </c>
      <c r="I17" s="54">
        <f>I18</f>
        <v>30</v>
      </c>
      <c r="J17" s="126">
        <v>52</v>
      </c>
      <c r="K17" s="124">
        <f>I14</f>
        <v>1025000</v>
      </c>
    </row>
    <row r="18" spans="1:15" ht="30" customHeight="1" x14ac:dyDescent="0.25">
      <c r="A18" s="14"/>
      <c r="B18" s="14"/>
      <c r="C18" s="15">
        <v>31</v>
      </c>
      <c r="D18" s="20" t="s">
        <v>72</v>
      </c>
      <c r="E18" s="51"/>
      <c r="F18" s="52">
        <v>10</v>
      </c>
      <c r="G18" s="52">
        <v>10</v>
      </c>
      <c r="H18" s="52">
        <f>(I18-G18)</f>
        <v>20</v>
      </c>
      <c r="I18" s="52">
        <v>30</v>
      </c>
      <c r="J18" s="126">
        <v>61</v>
      </c>
      <c r="K18" s="124">
        <f>I15+I23</f>
        <v>9050</v>
      </c>
    </row>
    <row r="19" spans="1:15" ht="51" x14ac:dyDescent="0.25">
      <c r="A19" s="14"/>
      <c r="B19" s="33">
        <v>65</v>
      </c>
      <c r="C19" s="55"/>
      <c r="D19" s="56" t="s">
        <v>54</v>
      </c>
      <c r="E19" s="54">
        <f>E20</f>
        <v>0</v>
      </c>
      <c r="F19" s="54">
        <f t="shared" ref="F19:G19" si="2">F20</f>
        <v>51090</v>
      </c>
      <c r="G19" s="54">
        <f t="shared" si="2"/>
        <v>10540</v>
      </c>
      <c r="H19" s="54">
        <f>H20</f>
        <v>18080</v>
      </c>
      <c r="I19" s="54">
        <f>I20</f>
        <v>28620</v>
      </c>
      <c r="K19" s="141">
        <f>K12+K13+K14+K15+K16+K17+K18</f>
        <v>1256000</v>
      </c>
    </row>
    <row r="20" spans="1:15" ht="25.5" x14ac:dyDescent="0.25">
      <c r="A20" s="14"/>
      <c r="B20" s="14"/>
      <c r="C20" s="15">
        <v>43</v>
      </c>
      <c r="D20" s="20" t="s">
        <v>74</v>
      </c>
      <c r="E20" s="51"/>
      <c r="F20" s="52">
        <v>51090</v>
      </c>
      <c r="G20" s="52">
        <v>10540</v>
      </c>
      <c r="H20" s="52">
        <f>(I20-G20)</f>
        <v>18080</v>
      </c>
      <c r="I20" s="52">
        <v>28620</v>
      </c>
    </row>
    <row r="21" spans="1:15" ht="63.75" x14ac:dyDescent="0.25">
      <c r="A21" s="14"/>
      <c r="B21" s="33">
        <v>66</v>
      </c>
      <c r="C21" s="55"/>
      <c r="D21" s="56" t="s">
        <v>55</v>
      </c>
      <c r="E21" s="54">
        <f>E22+E23</f>
        <v>0</v>
      </c>
      <c r="F21" s="54">
        <f t="shared" ref="F21" si="3">F22+F23</f>
        <v>8500</v>
      </c>
      <c r="G21" s="54">
        <f t="shared" ref="G21" si="4">G22+G23</f>
        <v>7590</v>
      </c>
      <c r="H21" s="54">
        <f>SUM(H22:H23)</f>
        <v>3260</v>
      </c>
      <c r="I21" s="54">
        <f>SUM(I22:I23)</f>
        <v>10850</v>
      </c>
    </row>
    <row r="22" spans="1:15" x14ac:dyDescent="0.25">
      <c r="A22" s="14"/>
      <c r="B22" s="14"/>
      <c r="C22" s="15">
        <v>31</v>
      </c>
      <c r="D22" s="20" t="s">
        <v>72</v>
      </c>
      <c r="E22" s="51"/>
      <c r="F22" s="52">
        <v>8000</v>
      </c>
      <c r="G22" s="52">
        <v>7590</v>
      </c>
      <c r="H22" s="52">
        <f>(I22-G22)</f>
        <v>210</v>
      </c>
      <c r="I22" s="52">
        <v>7800</v>
      </c>
    </row>
    <row r="23" spans="1:15" x14ac:dyDescent="0.25">
      <c r="A23" s="14"/>
      <c r="B23" s="14"/>
      <c r="C23" s="15">
        <v>61</v>
      </c>
      <c r="D23" s="20" t="s">
        <v>56</v>
      </c>
      <c r="E23" s="51"/>
      <c r="F23" s="52">
        <v>500</v>
      </c>
      <c r="G23" s="52"/>
      <c r="H23" s="52">
        <f>(I23-G23)</f>
        <v>3050</v>
      </c>
      <c r="I23" s="52">
        <v>3050</v>
      </c>
      <c r="K23" s="124"/>
      <c r="L23" s="124"/>
      <c r="M23" s="124"/>
      <c r="N23" s="124"/>
      <c r="O23" s="124"/>
    </row>
    <row r="24" spans="1:15" ht="51" x14ac:dyDescent="0.25">
      <c r="A24" s="14"/>
      <c r="B24" s="33">
        <v>67</v>
      </c>
      <c r="C24" s="55"/>
      <c r="D24" s="13" t="s">
        <v>49</v>
      </c>
      <c r="E24" s="54">
        <f>E25+E26</f>
        <v>0</v>
      </c>
      <c r="F24" s="54">
        <f t="shared" ref="F24" si="5">F25+F26</f>
        <v>175500</v>
      </c>
      <c r="G24" s="54">
        <f t="shared" ref="G24" si="6">G25+G26</f>
        <v>339860</v>
      </c>
      <c r="H24" s="54">
        <f>SUM(H25:H26)</f>
        <v>-177860</v>
      </c>
      <c r="I24" s="54">
        <f>SUM(I25:I26)</f>
        <v>162000</v>
      </c>
    </row>
    <row r="25" spans="1:15" x14ac:dyDescent="0.25">
      <c r="A25" s="14"/>
      <c r="B25" s="14"/>
      <c r="C25" s="15">
        <v>44</v>
      </c>
      <c r="D25" s="20" t="s">
        <v>79</v>
      </c>
      <c r="E25" s="51"/>
      <c r="F25" s="52">
        <v>73500</v>
      </c>
      <c r="G25" s="52">
        <v>88800</v>
      </c>
      <c r="H25" s="52">
        <f>(I25-G25)</f>
        <v>-26800</v>
      </c>
      <c r="I25" s="52">
        <v>62000</v>
      </c>
      <c r="K25" s="125"/>
    </row>
    <row r="26" spans="1:15" x14ac:dyDescent="0.25">
      <c r="A26" s="14"/>
      <c r="B26" s="14"/>
      <c r="C26" s="15">
        <v>11</v>
      </c>
      <c r="D26" s="20" t="s">
        <v>18</v>
      </c>
      <c r="E26" s="51"/>
      <c r="F26" s="52">
        <v>102000</v>
      </c>
      <c r="G26" s="52">
        <v>251060</v>
      </c>
      <c r="H26" s="52">
        <f>(I26-G26)</f>
        <v>-151060</v>
      </c>
      <c r="I26" s="52">
        <v>100000</v>
      </c>
      <c r="K26" s="126"/>
      <c r="L26" s="126"/>
    </row>
    <row r="27" spans="1:15" ht="25.5" x14ac:dyDescent="0.25">
      <c r="A27" s="16">
        <v>7</v>
      </c>
      <c r="B27" s="17"/>
      <c r="C27" s="17"/>
      <c r="D27" s="31" t="s">
        <v>19</v>
      </c>
      <c r="E27" s="51">
        <f>E28</f>
        <v>0</v>
      </c>
      <c r="F27" s="51">
        <f t="shared" ref="F27:I27" si="7">F28</f>
        <v>0</v>
      </c>
      <c r="G27" s="51">
        <f t="shared" si="7"/>
        <v>0</v>
      </c>
      <c r="H27" s="51">
        <f t="shared" si="7"/>
        <v>0</v>
      </c>
      <c r="I27" s="51">
        <f t="shared" si="7"/>
        <v>0</v>
      </c>
      <c r="K27" s="124"/>
      <c r="L27" s="124"/>
      <c r="M27" s="140"/>
    </row>
    <row r="28" spans="1:15" ht="38.25" x14ac:dyDescent="0.25">
      <c r="A28" s="18"/>
      <c r="B28" s="13">
        <v>72</v>
      </c>
      <c r="C28" s="18"/>
      <c r="D28" s="32" t="s">
        <v>47</v>
      </c>
      <c r="E28" s="51"/>
      <c r="F28" s="52"/>
      <c r="G28" s="52"/>
      <c r="H28" s="52">
        <f>H29</f>
        <v>0</v>
      </c>
      <c r="I28" s="52">
        <f>I29</f>
        <v>0</v>
      </c>
    </row>
    <row r="29" spans="1:15" x14ac:dyDescent="0.25">
      <c r="A29" s="18"/>
      <c r="B29" s="18"/>
      <c r="C29" s="15">
        <v>11</v>
      </c>
      <c r="D29" s="20" t="s">
        <v>18</v>
      </c>
      <c r="E29" s="51"/>
      <c r="F29" s="52"/>
      <c r="G29" s="52"/>
      <c r="H29" s="52"/>
      <c r="I29" s="53"/>
    </row>
    <row r="31" spans="1:15" ht="15.75" x14ac:dyDescent="0.25">
      <c r="A31" s="152" t="s">
        <v>20</v>
      </c>
      <c r="B31" s="173"/>
      <c r="C31" s="173"/>
      <c r="D31" s="173"/>
      <c r="E31" s="173"/>
      <c r="F31" s="173"/>
      <c r="G31" s="173"/>
      <c r="H31" s="173"/>
      <c r="I31" s="173"/>
    </row>
    <row r="32" spans="1:15" ht="18" x14ac:dyDescent="0.25">
      <c r="A32" s="5"/>
      <c r="B32" s="5"/>
      <c r="C32" s="5"/>
      <c r="D32" s="5"/>
      <c r="E32" s="5"/>
      <c r="F32" s="5"/>
      <c r="G32" s="5"/>
      <c r="H32" s="6"/>
      <c r="I32" s="6"/>
    </row>
    <row r="33" spans="1:15" ht="25.5" x14ac:dyDescent="0.25">
      <c r="A33" s="26" t="s">
        <v>14</v>
      </c>
      <c r="B33" s="25" t="s">
        <v>15</v>
      </c>
      <c r="C33" s="25" t="s">
        <v>16</v>
      </c>
      <c r="D33" s="25" t="s">
        <v>21</v>
      </c>
      <c r="E33" s="25" t="s">
        <v>113</v>
      </c>
      <c r="F33" s="26" t="s">
        <v>45</v>
      </c>
      <c r="G33" s="26" t="s">
        <v>110</v>
      </c>
      <c r="H33" s="26" t="s">
        <v>106</v>
      </c>
      <c r="I33" s="26" t="s">
        <v>112</v>
      </c>
      <c r="K33" s="124"/>
      <c r="L33" s="124"/>
      <c r="M33" s="124"/>
      <c r="N33" s="124"/>
      <c r="O33" s="124"/>
    </row>
    <row r="34" spans="1:15" x14ac:dyDescent="0.25">
      <c r="A34" s="26"/>
      <c r="B34" s="25"/>
      <c r="C34" s="25"/>
      <c r="D34" s="25" t="s">
        <v>3</v>
      </c>
      <c r="E34" s="66">
        <f>E35+E55</f>
        <v>0</v>
      </c>
      <c r="F34" s="66">
        <f>F35+F55</f>
        <v>1000000</v>
      </c>
      <c r="G34" s="66">
        <f>G35+G55</f>
        <v>1364000</v>
      </c>
      <c r="H34" s="66">
        <f>H35+H55</f>
        <v>-95153.44</v>
      </c>
      <c r="I34" s="66">
        <f>I35+I55</f>
        <v>1268846.56</v>
      </c>
    </row>
    <row r="35" spans="1:15" ht="15.75" customHeight="1" x14ac:dyDescent="0.25">
      <c r="A35" s="13">
        <v>3</v>
      </c>
      <c r="B35" s="13"/>
      <c r="C35" s="13"/>
      <c r="D35" s="13" t="s">
        <v>22</v>
      </c>
      <c r="E35" s="65">
        <f>E36+E41+E49+E53</f>
        <v>0</v>
      </c>
      <c r="F35" s="65">
        <f>F36+F41+F49+F53</f>
        <v>969000</v>
      </c>
      <c r="G35" s="65">
        <f>G36+G41+G49+G53</f>
        <v>1349000</v>
      </c>
      <c r="H35" s="65">
        <f>H36+H41+H49+H53</f>
        <v>-112530</v>
      </c>
      <c r="I35" s="65">
        <f>I36+I41+I49+I53</f>
        <v>1236470</v>
      </c>
      <c r="J35" s="139">
        <v>11</v>
      </c>
      <c r="K35" s="124">
        <f>I40+I48</f>
        <v>100000</v>
      </c>
    </row>
    <row r="36" spans="1:15" ht="15.75" customHeight="1" x14ac:dyDescent="0.25">
      <c r="A36" s="13"/>
      <c r="B36" s="13">
        <v>31</v>
      </c>
      <c r="C36" s="18"/>
      <c r="D36" s="62" t="s">
        <v>23</v>
      </c>
      <c r="E36" s="65">
        <f>SUM(E38:E40)</f>
        <v>0</v>
      </c>
      <c r="F36" s="65">
        <f>SUM(F38:F40)</f>
        <v>701500</v>
      </c>
      <c r="G36" s="65">
        <f>SUM(G38:G40)</f>
        <v>893560</v>
      </c>
      <c r="H36" s="65">
        <f>SUM(H37:H40)</f>
        <v>100240</v>
      </c>
      <c r="I36" s="65">
        <f>SUM(I37:I40)</f>
        <v>993800</v>
      </c>
      <c r="J36" s="139">
        <v>31</v>
      </c>
      <c r="K36" s="124">
        <f>I47+I57</f>
        <v>7830</v>
      </c>
    </row>
    <row r="37" spans="1:15" ht="27.75" customHeight="1" x14ac:dyDescent="0.25">
      <c r="A37" s="13"/>
      <c r="B37" s="13"/>
      <c r="C37" s="20">
        <v>43</v>
      </c>
      <c r="D37" s="58" t="s">
        <v>74</v>
      </c>
      <c r="E37" s="123"/>
      <c r="F37" s="65"/>
      <c r="G37" s="65"/>
      <c r="H37" s="64">
        <f>(I37-G37)</f>
        <v>21500</v>
      </c>
      <c r="I37" s="64">
        <v>21500</v>
      </c>
      <c r="J37" s="139">
        <v>43</v>
      </c>
      <c r="K37" s="124">
        <f>I37+I44+I58</f>
        <v>48620</v>
      </c>
      <c r="L37" s="124"/>
      <c r="M37" s="124"/>
    </row>
    <row r="38" spans="1:15" ht="23.25" customHeight="1" x14ac:dyDescent="0.25">
      <c r="A38" s="13"/>
      <c r="B38" s="18"/>
      <c r="C38" s="18">
        <v>52</v>
      </c>
      <c r="D38" s="18" t="s">
        <v>91</v>
      </c>
      <c r="E38" s="63"/>
      <c r="F38" s="64">
        <v>700000</v>
      </c>
      <c r="G38" s="64">
        <v>893000</v>
      </c>
      <c r="H38" s="64">
        <f>(I38-G38)</f>
        <v>74350</v>
      </c>
      <c r="I38" s="64">
        <v>967350</v>
      </c>
      <c r="J38" s="142">
        <v>44</v>
      </c>
      <c r="K38" s="137">
        <f>I42+I52</f>
        <v>62000</v>
      </c>
      <c r="M38" s="140"/>
    </row>
    <row r="39" spans="1:15" ht="23.25" customHeight="1" x14ac:dyDescent="0.25">
      <c r="A39" s="13"/>
      <c r="B39" s="18"/>
      <c r="C39" s="20">
        <v>51</v>
      </c>
      <c r="D39" s="58" t="s">
        <v>82</v>
      </c>
      <c r="E39" s="63"/>
      <c r="F39" s="64"/>
      <c r="G39" s="64"/>
      <c r="H39" s="64">
        <f>(I39-G39)</f>
        <v>3450</v>
      </c>
      <c r="I39" s="64">
        <v>3450</v>
      </c>
      <c r="J39" s="139">
        <v>51</v>
      </c>
      <c r="K39" s="124">
        <f>I39+I45</f>
        <v>3500</v>
      </c>
      <c r="N39" s="140"/>
    </row>
    <row r="40" spans="1:15" ht="21.75" customHeight="1" x14ac:dyDescent="0.25">
      <c r="A40" s="13"/>
      <c r="B40" s="18"/>
      <c r="C40" s="18">
        <v>11</v>
      </c>
      <c r="D40" s="18" t="s">
        <v>18</v>
      </c>
      <c r="E40" s="63"/>
      <c r="F40" s="64">
        <v>1500</v>
      </c>
      <c r="G40" s="64">
        <v>560</v>
      </c>
      <c r="H40" s="64">
        <f>(I40-G40)</f>
        <v>940</v>
      </c>
      <c r="I40" s="64">
        <v>1500</v>
      </c>
      <c r="J40" s="142">
        <v>52</v>
      </c>
      <c r="K40" s="137">
        <f>I38+I43+I54+I59</f>
        <v>1025000</v>
      </c>
    </row>
    <row r="41" spans="1:15" x14ac:dyDescent="0.25">
      <c r="A41" s="58"/>
      <c r="B41" s="59">
        <v>32</v>
      </c>
      <c r="C41" s="20"/>
      <c r="D41" s="56" t="s">
        <v>36</v>
      </c>
      <c r="E41" s="65">
        <f>SUM(E42:E48)</f>
        <v>0</v>
      </c>
      <c r="F41" s="65">
        <f>SUM(F42:F48)</f>
        <v>264500</v>
      </c>
      <c r="G41" s="65">
        <f>SUM(G42:G48)</f>
        <v>439900</v>
      </c>
      <c r="H41" s="65">
        <f>SUM(H42:H48)</f>
        <v>-208330</v>
      </c>
      <c r="I41" s="65">
        <f>SUM(I42:I48)</f>
        <v>231570</v>
      </c>
      <c r="J41" s="139">
        <v>61</v>
      </c>
      <c r="K41" s="124">
        <f>I46+I60</f>
        <v>9050</v>
      </c>
    </row>
    <row r="42" spans="1:15" x14ac:dyDescent="0.25">
      <c r="A42" s="58"/>
      <c r="B42" s="58"/>
      <c r="C42" s="20">
        <v>44</v>
      </c>
      <c r="D42" s="58" t="s">
        <v>79</v>
      </c>
      <c r="E42" s="63"/>
      <c r="F42" s="64">
        <v>73500</v>
      </c>
      <c r="G42" s="64">
        <v>87300</v>
      </c>
      <c r="H42" s="64">
        <f>(I42-G42)</f>
        <v>-26400</v>
      </c>
      <c r="I42" s="64">
        <v>60900</v>
      </c>
      <c r="J42" s="142">
        <v>93</v>
      </c>
      <c r="K42" s="124">
        <f>I61</f>
        <v>12846.56</v>
      </c>
    </row>
    <row r="43" spans="1:15" x14ac:dyDescent="0.25">
      <c r="A43" s="58"/>
      <c r="B43" s="58"/>
      <c r="C43" s="20">
        <v>52</v>
      </c>
      <c r="D43" s="58" t="s">
        <v>91</v>
      </c>
      <c r="E43" s="63"/>
      <c r="F43" s="64">
        <v>37000</v>
      </c>
      <c r="G43" s="64">
        <v>90000</v>
      </c>
      <c r="H43" s="64">
        <f t="shared" ref="H43:H48" si="8">(I43-G43)</f>
        <v>-46000</v>
      </c>
      <c r="I43" s="64">
        <v>44000</v>
      </c>
      <c r="K43" s="138">
        <f>K35+K36+K37+K38+K39+K40+K41+K42</f>
        <v>1268846.56</v>
      </c>
    </row>
    <row r="44" spans="1:15" ht="25.5" x14ac:dyDescent="0.25">
      <c r="A44" s="58"/>
      <c r="B44" s="58"/>
      <c r="C44" s="20">
        <v>43</v>
      </c>
      <c r="D44" s="58" t="s">
        <v>74</v>
      </c>
      <c r="E44" s="63"/>
      <c r="F44" s="64">
        <v>47750</v>
      </c>
      <c r="G44" s="64">
        <v>10500</v>
      </c>
      <c r="H44" s="64">
        <f t="shared" si="8"/>
        <v>16620</v>
      </c>
      <c r="I44" s="64">
        <v>27120</v>
      </c>
    </row>
    <row r="45" spans="1:15" x14ac:dyDescent="0.25">
      <c r="A45" s="58"/>
      <c r="B45" s="58"/>
      <c r="C45" s="20">
        <v>51</v>
      </c>
      <c r="D45" s="58" t="s">
        <v>82</v>
      </c>
      <c r="E45" s="63"/>
      <c r="F45" s="64">
        <v>2600</v>
      </c>
      <c r="G45" s="64"/>
      <c r="H45" s="64">
        <f t="shared" si="8"/>
        <v>50</v>
      </c>
      <c r="I45" s="64">
        <v>50</v>
      </c>
    </row>
    <row r="46" spans="1:15" x14ac:dyDescent="0.25">
      <c r="A46" s="58"/>
      <c r="B46" s="58"/>
      <c r="C46" s="20">
        <v>61</v>
      </c>
      <c r="D46" s="58" t="s">
        <v>93</v>
      </c>
      <c r="E46" s="63"/>
      <c r="F46" s="64"/>
      <c r="G46" s="64"/>
      <c r="H46" s="64">
        <f t="shared" si="8"/>
        <v>1000</v>
      </c>
      <c r="I46" s="64">
        <v>1000</v>
      </c>
    </row>
    <row r="47" spans="1:15" x14ac:dyDescent="0.25">
      <c r="A47" s="58"/>
      <c r="B47" s="58"/>
      <c r="C47" s="20">
        <v>31</v>
      </c>
      <c r="D47" s="58" t="s">
        <v>72</v>
      </c>
      <c r="E47" s="63"/>
      <c r="F47" s="64">
        <v>3150</v>
      </c>
      <c r="G47" s="64">
        <v>1600</v>
      </c>
      <c r="H47" s="64">
        <f t="shared" si="8"/>
        <v>-1600</v>
      </c>
      <c r="I47" s="64"/>
    </row>
    <row r="48" spans="1:15" x14ac:dyDescent="0.25">
      <c r="A48" s="58"/>
      <c r="B48" s="58"/>
      <c r="C48" s="20">
        <v>11</v>
      </c>
      <c r="D48" s="58" t="s">
        <v>18</v>
      </c>
      <c r="E48" s="63"/>
      <c r="F48" s="64">
        <v>100500</v>
      </c>
      <c r="G48" s="64">
        <v>250500</v>
      </c>
      <c r="H48" s="64">
        <f t="shared" si="8"/>
        <v>-152000</v>
      </c>
      <c r="I48" s="64">
        <v>98500</v>
      </c>
    </row>
    <row r="49" spans="1:9" x14ac:dyDescent="0.25">
      <c r="A49" s="58"/>
      <c r="B49" s="59">
        <v>34</v>
      </c>
      <c r="C49" s="20"/>
      <c r="D49" s="56" t="s">
        <v>57</v>
      </c>
      <c r="E49" s="65">
        <f>SUM(E50:E52)</f>
        <v>0</v>
      </c>
      <c r="F49" s="65">
        <f t="shared" ref="F49:G49" si="9">SUM(F50:F52)</f>
        <v>1000</v>
      </c>
      <c r="G49" s="65">
        <f t="shared" si="9"/>
        <v>1540</v>
      </c>
      <c r="H49" s="65">
        <f t="shared" ref="H49" si="10">SUM(H50:H52)</f>
        <v>-440</v>
      </c>
      <c r="I49" s="65">
        <f t="shared" ref="I49" si="11">SUM(I50:I52)</f>
        <v>1100</v>
      </c>
    </row>
    <row r="50" spans="1:9" x14ac:dyDescent="0.25">
      <c r="A50" s="58"/>
      <c r="B50" s="58"/>
      <c r="C50" s="20">
        <v>31</v>
      </c>
      <c r="D50" s="58" t="s">
        <v>72</v>
      </c>
      <c r="E50" s="63"/>
      <c r="F50" s="64">
        <v>950</v>
      </c>
      <c r="G50" s="64"/>
      <c r="H50" s="64">
        <f>(I50-G50)</f>
        <v>0</v>
      </c>
      <c r="I50" s="64"/>
    </row>
    <row r="51" spans="1:9" ht="25.5" x14ac:dyDescent="0.25">
      <c r="A51" s="58"/>
      <c r="B51" s="58"/>
      <c r="C51" s="20">
        <v>43</v>
      </c>
      <c r="D51" s="58" t="s">
        <v>74</v>
      </c>
      <c r="E51" s="63"/>
      <c r="F51" s="64">
        <v>50</v>
      </c>
      <c r="G51" s="64">
        <v>40</v>
      </c>
      <c r="H51" s="64">
        <f>(I51-G51)</f>
        <v>-40</v>
      </c>
      <c r="I51" s="64"/>
    </row>
    <row r="52" spans="1:9" x14ac:dyDescent="0.25">
      <c r="A52" s="58"/>
      <c r="B52" s="58"/>
      <c r="C52" s="20">
        <v>44</v>
      </c>
      <c r="D52" s="58" t="s">
        <v>79</v>
      </c>
      <c r="E52" s="63"/>
      <c r="F52" s="64"/>
      <c r="G52" s="64">
        <v>1500</v>
      </c>
      <c r="H52" s="64">
        <f>(I52-G52)</f>
        <v>-400</v>
      </c>
      <c r="I52" s="64">
        <v>1100</v>
      </c>
    </row>
    <row r="53" spans="1:9" ht="51" x14ac:dyDescent="0.25">
      <c r="A53" s="58"/>
      <c r="B53" s="59">
        <v>37</v>
      </c>
      <c r="C53" s="20"/>
      <c r="D53" s="56" t="s">
        <v>58</v>
      </c>
      <c r="E53" s="65">
        <f>E54</f>
        <v>0</v>
      </c>
      <c r="F53" s="65">
        <f>F54</f>
        <v>2000</v>
      </c>
      <c r="G53" s="65">
        <f>G54</f>
        <v>14000</v>
      </c>
      <c r="H53" s="65">
        <f>H54</f>
        <v>-4000</v>
      </c>
      <c r="I53" s="65">
        <f>I54</f>
        <v>10000</v>
      </c>
    </row>
    <row r="54" spans="1:9" x14ac:dyDescent="0.25">
      <c r="A54" s="58"/>
      <c r="B54" s="58">
        <v>3722</v>
      </c>
      <c r="C54" s="20">
        <v>52</v>
      </c>
      <c r="D54" s="58" t="s">
        <v>91</v>
      </c>
      <c r="E54" s="63"/>
      <c r="F54" s="64">
        <v>2000</v>
      </c>
      <c r="G54" s="64">
        <v>14000</v>
      </c>
      <c r="H54" s="64">
        <f>(I54-G54)</f>
        <v>-4000</v>
      </c>
      <c r="I54" s="64">
        <v>10000</v>
      </c>
    </row>
    <row r="55" spans="1:9" ht="25.5" x14ac:dyDescent="0.25">
      <c r="A55" s="59">
        <v>4</v>
      </c>
      <c r="B55" s="59"/>
      <c r="C55" s="56"/>
      <c r="D55" s="59" t="s">
        <v>24</v>
      </c>
      <c r="E55" s="65">
        <f>E56</f>
        <v>0</v>
      </c>
      <c r="F55" s="65">
        <f>F56</f>
        <v>31000</v>
      </c>
      <c r="G55" s="65">
        <f>G56</f>
        <v>15000</v>
      </c>
      <c r="H55" s="65">
        <f>H56</f>
        <v>17376.559999999998</v>
      </c>
      <c r="I55" s="65">
        <f>I56</f>
        <v>32376.559999999998</v>
      </c>
    </row>
    <row r="56" spans="1:9" ht="38.25" x14ac:dyDescent="0.25">
      <c r="A56" s="58"/>
      <c r="B56" s="59">
        <v>42</v>
      </c>
      <c r="C56" s="20"/>
      <c r="D56" s="56" t="s">
        <v>50</v>
      </c>
      <c r="E56" s="65">
        <f>SUM(E57:E61)</f>
        <v>0</v>
      </c>
      <c r="F56" s="65">
        <f>SUM(F57:F61)</f>
        <v>31000</v>
      </c>
      <c r="G56" s="65">
        <f>SUM(G57:G61)</f>
        <v>15000</v>
      </c>
      <c r="H56" s="65">
        <f>SUM(H57:H61)</f>
        <v>17376.559999999998</v>
      </c>
      <c r="I56" s="65">
        <f>SUM(I57:I61)</f>
        <v>32376.559999999998</v>
      </c>
    </row>
    <row r="57" spans="1:9" x14ac:dyDescent="0.25">
      <c r="A57" s="58"/>
      <c r="B57" s="58"/>
      <c r="C57" s="20">
        <v>31</v>
      </c>
      <c r="D57" s="58" t="s">
        <v>72</v>
      </c>
      <c r="E57" s="63"/>
      <c r="F57" s="64">
        <v>3910</v>
      </c>
      <c r="G57" s="64">
        <v>6000</v>
      </c>
      <c r="H57" s="64">
        <f>(I57-G57)</f>
        <v>1830</v>
      </c>
      <c r="I57" s="64">
        <v>7830</v>
      </c>
    </row>
    <row r="58" spans="1:9" ht="25.5" x14ac:dyDescent="0.25">
      <c r="A58" s="58"/>
      <c r="B58" s="58"/>
      <c r="C58" s="20">
        <v>43</v>
      </c>
      <c r="D58" s="58" t="s">
        <v>74</v>
      </c>
      <c r="E58" s="63"/>
      <c r="F58" s="64">
        <v>3290</v>
      </c>
      <c r="G58" s="64"/>
      <c r="H58" s="64">
        <f t="shared" ref="H58:H61" si="12">(I58-G58)</f>
        <v>0</v>
      </c>
      <c r="I58" s="64"/>
    </row>
    <row r="59" spans="1:9" x14ac:dyDescent="0.25">
      <c r="A59" s="58"/>
      <c r="B59" s="58"/>
      <c r="C59" s="20">
        <v>52</v>
      </c>
      <c r="D59" s="58" t="s">
        <v>91</v>
      </c>
      <c r="E59" s="63"/>
      <c r="F59" s="64">
        <v>10000</v>
      </c>
      <c r="G59" s="64">
        <v>4000</v>
      </c>
      <c r="H59" s="64">
        <f t="shared" si="12"/>
        <v>-350</v>
      </c>
      <c r="I59" s="64">
        <v>3650</v>
      </c>
    </row>
    <row r="60" spans="1:9" x14ac:dyDescent="0.25">
      <c r="A60" s="58"/>
      <c r="B60" s="58"/>
      <c r="C60" s="20">
        <v>61</v>
      </c>
      <c r="D60" s="58" t="s">
        <v>93</v>
      </c>
      <c r="E60" s="63"/>
      <c r="F60" s="64">
        <v>2000</v>
      </c>
      <c r="G60" s="64">
        <v>5000</v>
      </c>
      <c r="H60" s="64">
        <f t="shared" si="12"/>
        <v>3050</v>
      </c>
      <c r="I60" s="64">
        <v>8050</v>
      </c>
    </row>
    <row r="61" spans="1:9" x14ac:dyDescent="0.25">
      <c r="A61" s="143"/>
      <c r="B61" s="143"/>
      <c r="C61" s="144">
        <v>93</v>
      </c>
      <c r="D61" s="143" t="s">
        <v>101</v>
      </c>
      <c r="E61" s="145"/>
      <c r="F61" s="146">
        <v>11800</v>
      </c>
      <c r="G61" s="146"/>
      <c r="H61" s="146">
        <f t="shared" si="12"/>
        <v>12846.56</v>
      </c>
      <c r="I61" s="146">
        <v>12846.56</v>
      </c>
    </row>
    <row r="62" spans="1:9" x14ac:dyDescent="0.25">
      <c r="A62" s="58"/>
      <c r="B62" s="58"/>
      <c r="C62" s="20"/>
      <c r="D62" s="20"/>
      <c r="E62" s="63"/>
      <c r="F62" s="64"/>
      <c r="G62" s="64"/>
      <c r="H62" s="64"/>
      <c r="I62" s="64"/>
    </row>
    <row r="63" spans="1:9" x14ac:dyDescent="0.25">
      <c r="A63" s="58"/>
      <c r="B63" s="59"/>
      <c r="C63" s="20"/>
      <c r="D63" s="20"/>
      <c r="E63" s="76" t="s">
        <v>60</v>
      </c>
      <c r="F63" s="64"/>
      <c r="G63" s="64"/>
      <c r="H63" s="64"/>
      <c r="I63" s="64"/>
    </row>
    <row r="64" spans="1:9" x14ac:dyDescent="0.25">
      <c r="A64" s="60"/>
      <c r="B64" s="13"/>
      <c r="C64" s="13"/>
      <c r="D64" s="31"/>
      <c r="E64" s="63"/>
      <c r="F64" s="64"/>
      <c r="G64" s="64"/>
      <c r="H64" s="64"/>
      <c r="I64" s="53"/>
    </row>
    <row r="65" spans="1:9" x14ac:dyDescent="0.25">
      <c r="A65" s="18"/>
      <c r="B65" s="18"/>
      <c r="C65" s="18"/>
      <c r="D65" s="32" t="s">
        <v>61</v>
      </c>
      <c r="E65" s="64"/>
      <c r="F65" s="64">
        <v>988200</v>
      </c>
      <c r="G65" s="64">
        <v>1365000</v>
      </c>
      <c r="H65" s="64">
        <f t="shared" ref="H65:H69" si="13">(I65-G65)</f>
        <v>-109000</v>
      </c>
      <c r="I65" s="53">
        <f>I10</f>
        <v>1256000</v>
      </c>
    </row>
    <row r="66" spans="1:9" x14ac:dyDescent="0.25">
      <c r="A66" s="18"/>
      <c r="B66" s="18"/>
      <c r="C66" s="20"/>
      <c r="D66" s="58" t="s">
        <v>62</v>
      </c>
      <c r="E66" s="64"/>
      <c r="F66" s="64">
        <v>1000000</v>
      </c>
      <c r="G66" s="64">
        <v>1364000</v>
      </c>
      <c r="H66" s="64">
        <f t="shared" si="13"/>
        <v>-95153.439999999944</v>
      </c>
      <c r="I66" s="53">
        <f>I34</f>
        <v>1268846.56</v>
      </c>
    </row>
    <row r="67" spans="1:9" x14ac:dyDescent="0.25">
      <c r="A67" s="77"/>
      <c r="B67" s="77"/>
      <c r="C67" s="77"/>
      <c r="D67" s="78" t="s">
        <v>63</v>
      </c>
      <c r="E67" s="77"/>
      <c r="F67" s="64">
        <v>-11800</v>
      </c>
      <c r="G67" s="64">
        <v>1000</v>
      </c>
      <c r="H67" s="64">
        <f t="shared" si="13"/>
        <v>-13846.560000000056</v>
      </c>
      <c r="I67" s="53">
        <f>I65-I66</f>
        <v>-12846.560000000056</v>
      </c>
    </row>
    <row r="68" spans="1:9" ht="26.25" x14ac:dyDescent="0.25">
      <c r="A68" s="77"/>
      <c r="B68" s="77"/>
      <c r="C68" s="77"/>
      <c r="D68" s="78" t="s">
        <v>65</v>
      </c>
      <c r="E68" s="77"/>
      <c r="F68" s="64"/>
      <c r="G68" s="64"/>
      <c r="H68" s="64">
        <f t="shared" si="13"/>
        <v>0</v>
      </c>
      <c r="I68" s="53">
        <v>0</v>
      </c>
    </row>
    <row r="69" spans="1:9" ht="39" x14ac:dyDescent="0.25">
      <c r="A69" s="147"/>
      <c r="B69" s="147"/>
      <c r="C69" s="147"/>
      <c r="D69" s="148" t="s">
        <v>64</v>
      </c>
      <c r="E69" s="147"/>
      <c r="F69" s="146">
        <v>11800</v>
      </c>
      <c r="G69" s="146">
        <v>0</v>
      </c>
      <c r="H69" s="146">
        <f t="shared" si="13"/>
        <v>12846.56</v>
      </c>
      <c r="I69" s="149">
        <v>12846.56</v>
      </c>
    </row>
    <row r="70" spans="1:9" x14ac:dyDescent="0.25">
      <c r="D70" s="61"/>
    </row>
    <row r="71" spans="1:9" x14ac:dyDescent="0.25">
      <c r="D71" s="61"/>
    </row>
    <row r="72" spans="1:9" x14ac:dyDescent="0.25">
      <c r="D72" s="61"/>
    </row>
    <row r="73" spans="1:9" x14ac:dyDescent="0.25">
      <c r="D73" s="61"/>
    </row>
    <row r="74" spans="1:9" x14ac:dyDescent="0.25">
      <c r="D74" s="61"/>
    </row>
    <row r="75" spans="1:9" x14ac:dyDescent="0.25">
      <c r="D75" s="61"/>
    </row>
    <row r="76" spans="1:9" x14ac:dyDescent="0.25">
      <c r="D76" s="61"/>
    </row>
    <row r="77" spans="1:9" x14ac:dyDescent="0.25">
      <c r="D77" s="61"/>
    </row>
    <row r="78" spans="1:9" x14ac:dyDescent="0.25">
      <c r="D78" s="61"/>
    </row>
    <row r="79" spans="1:9" x14ac:dyDescent="0.25">
      <c r="D79" s="61"/>
    </row>
    <row r="80" spans="1:9" x14ac:dyDescent="0.25">
      <c r="D80" s="61"/>
    </row>
    <row r="81" spans="4:4" x14ac:dyDescent="0.25">
      <c r="D81" s="61"/>
    </row>
    <row r="82" spans="4:4" x14ac:dyDescent="0.25">
      <c r="D82" s="61"/>
    </row>
    <row r="83" spans="4:4" x14ac:dyDescent="0.25">
      <c r="D83" s="61"/>
    </row>
    <row r="84" spans="4:4" x14ac:dyDescent="0.25">
      <c r="D84" s="61"/>
    </row>
    <row r="85" spans="4:4" x14ac:dyDescent="0.25">
      <c r="D85" s="61"/>
    </row>
    <row r="86" spans="4:4" x14ac:dyDescent="0.25">
      <c r="D86" s="61"/>
    </row>
    <row r="87" spans="4:4" x14ac:dyDescent="0.25">
      <c r="D87" s="61"/>
    </row>
    <row r="88" spans="4:4" x14ac:dyDescent="0.25">
      <c r="D88" s="61"/>
    </row>
    <row r="89" spans="4:4" x14ac:dyDescent="0.25">
      <c r="D89" s="61"/>
    </row>
    <row r="90" spans="4:4" x14ac:dyDescent="0.25">
      <c r="D90" s="61"/>
    </row>
    <row r="91" spans="4:4" x14ac:dyDescent="0.25">
      <c r="D91" s="61"/>
    </row>
    <row r="92" spans="4:4" x14ac:dyDescent="0.25">
      <c r="D92" s="61"/>
    </row>
    <row r="93" spans="4:4" x14ac:dyDescent="0.25">
      <c r="D93" s="61"/>
    </row>
    <row r="94" spans="4:4" x14ac:dyDescent="0.25">
      <c r="D94" s="61"/>
    </row>
    <row r="95" spans="4:4" x14ac:dyDescent="0.25">
      <c r="D95" s="61"/>
    </row>
    <row r="96" spans="4:4" x14ac:dyDescent="0.25">
      <c r="D96" s="61"/>
    </row>
    <row r="97" spans="4:4" x14ac:dyDescent="0.25">
      <c r="D97" s="61"/>
    </row>
    <row r="98" spans="4:4" x14ac:dyDescent="0.25">
      <c r="D98" s="61"/>
    </row>
    <row r="99" spans="4:4" x14ac:dyDescent="0.25">
      <c r="D99" s="61"/>
    </row>
    <row r="100" spans="4:4" x14ac:dyDescent="0.25">
      <c r="D100" s="61"/>
    </row>
    <row r="101" spans="4:4" x14ac:dyDescent="0.25">
      <c r="D101" s="61"/>
    </row>
    <row r="102" spans="4:4" x14ac:dyDescent="0.25">
      <c r="D102" s="61"/>
    </row>
    <row r="103" spans="4:4" x14ac:dyDescent="0.25">
      <c r="D103" s="61"/>
    </row>
    <row r="104" spans="4:4" x14ac:dyDescent="0.25">
      <c r="D104" s="61"/>
    </row>
    <row r="105" spans="4:4" x14ac:dyDescent="0.25">
      <c r="D105" s="61"/>
    </row>
    <row r="106" spans="4:4" x14ac:dyDescent="0.25">
      <c r="D106" s="61"/>
    </row>
    <row r="107" spans="4:4" x14ac:dyDescent="0.25">
      <c r="D107" s="61"/>
    </row>
    <row r="108" spans="4:4" x14ac:dyDescent="0.25">
      <c r="D108" s="61"/>
    </row>
    <row r="109" spans="4:4" x14ac:dyDescent="0.25">
      <c r="D109" s="61"/>
    </row>
    <row r="110" spans="4:4" x14ac:dyDescent="0.25">
      <c r="D110" s="61"/>
    </row>
    <row r="111" spans="4:4" x14ac:dyDescent="0.25">
      <c r="D111" s="61"/>
    </row>
    <row r="112" spans="4:4" x14ac:dyDescent="0.25">
      <c r="D112" s="61"/>
    </row>
    <row r="113" spans="4:4" x14ac:dyDescent="0.25">
      <c r="D113" s="61"/>
    </row>
    <row r="114" spans="4:4" x14ac:dyDescent="0.25">
      <c r="D114" s="61"/>
    </row>
    <row r="115" spans="4:4" x14ac:dyDescent="0.25">
      <c r="D115" s="61"/>
    </row>
    <row r="116" spans="4:4" x14ac:dyDescent="0.25">
      <c r="D116" s="61"/>
    </row>
    <row r="117" spans="4:4" x14ac:dyDescent="0.25">
      <c r="D117" s="61"/>
    </row>
    <row r="118" spans="4:4" x14ac:dyDescent="0.25">
      <c r="D118" s="61"/>
    </row>
    <row r="119" spans="4:4" x14ac:dyDescent="0.25">
      <c r="D119" s="61"/>
    </row>
    <row r="120" spans="4:4" x14ac:dyDescent="0.25">
      <c r="D120" s="61"/>
    </row>
    <row r="121" spans="4:4" x14ac:dyDescent="0.25">
      <c r="D121" s="61"/>
    </row>
    <row r="122" spans="4:4" x14ac:dyDescent="0.25">
      <c r="D122" s="61"/>
    </row>
    <row r="123" spans="4:4" x14ac:dyDescent="0.25">
      <c r="D123" s="61"/>
    </row>
    <row r="124" spans="4:4" x14ac:dyDescent="0.25">
      <c r="D124" s="61"/>
    </row>
    <row r="125" spans="4:4" x14ac:dyDescent="0.25">
      <c r="D125" s="61"/>
    </row>
    <row r="126" spans="4:4" x14ac:dyDescent="0.25">
      <c r="D126" s="61"/>
    </row>
    <row r="127" spans="4:4" x14ac:dyDescent="0.25">
      <c r="D127" s="61"/>
    </row>
    <row r="128" spans="4:4" x14ac:dyDescent="0.25">
      <c r="D128" s="61"/>
    </row>
    <row r="129" spans="4:4" x14ac:dyDescent="0.25">
      <c r="D129" s="61"/>
    </row>
    <row r="130" spans="4:4" x14ac:dyDescent="0.25">
      <c r="D130" s="61"/>
    </row>
    <row r="131" spans="4:4" x14ac:dyDescent="0.25">
      <c r="D131" s="61"/>
    </row>
    <row r="132" spans="4:4" x14ac:dyDescent="0.25">
      <c r="D132" s="61"/>
    </row>
    <row r="133" spans="4:4" x14ac:dyDescent="0.25">
      <c r="D133" s="61"/>
    </row>
    <row r="134" spans="4:4" x14ac:dyDescent="0.25">
      <c r="D134" s="61"/>
    </row>
    <row r="135" spans="4:4" x14ac:dyDescent="0.25">
      <c r="D135" s="61"/>
    </row>
    <row r="136" spans="4:4" x14ac:dyDescent="0.25">
      <c r="D136" s="61"/>
    </row>
    <row r="137" spans="4:4" x14ac:dyDescent="0.25">
      <c r="D137" s="61"/>
    </row>
  </sheetData>
  <mergeCells count="5">
    <mergeCell ref="A7:I7"/>
    <mergeCell ref="A31:I31"/>
    <mergeCell ref="A3:I3"/>
    <mergeCell ref="A5:I5"/>
    <mergeCell ref="A1:J1"/>
  </mergeCells>
  <pageMargins left="0.7" right="0.7" top="0.75" bottom="0.75" header="0.3" footer="0.3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5"/>
  <sheetViews>
    <sheetView workbookViewId="0">
      <selection activeCell="B15" sqref="B15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152" t="s">
        <v>116</v>
      </c>
      <c r="B1" s="152"/>
      <c r="C1" s="152"/>
      <c r="D1" s="152"/>
      <c r="E1" s="152"/>
      <c r="F1" s="152"/>
    </row>
    <row r="2" spans="1:6" ht="18" customHeight="1" x14ac:dyDescent="0.25">
      <c r="A2" s="5"/>
      <c r="B2" s="5"/>
      <c r="C2" s="5"/>
      <c r="D2" s="5"/>
      <c r="E2" s="5"/>
      <c r="F2" s="5"/>
    </row>
    <row r="3" spans="1:6" ht="15.75" x14ac:dyDescent="0.25">
      <c r="A3" s="152" t="s">
        <v>33</v>
      </c>
      <c r="B3" s="152"/>
      <c r="C3" s="152"/>
      <c r="D3" s="152"/>
      <c r="E3" s="169"/>
      <c r="F3" s="169"/>
    </row>
    <row r="4" spans="1:6" ht="18" x14ac:dyDescent="0.25">
      <c r="A4" s="5"/>
      <c r="B4" s="5"/>
      <c r="C4" s="5"/>
      <c r="D4" s="5"/>
      <c r="E4" s="6"/>
      <c r="F4" s="6"/>
    </row>
    <row r="5" spans="1:6" ht="18" customHeight="1" x14ac:dyDescent="0.25">
      <c r="A5" s="152" t="s">
        <v>13</v>
      </c>
      <c r="B5" s="153"/>
      <c r="C5" s="153"/>
      <c r="D5" s="153"/>
      <c r="E5" s="153"/>
      <c r="F5" s="153"/>
    </row>
    <row r="6" spans="1:6" ht="18" x14ac:dyDescent="0.25">
      <c r="A6" s="5"/>
      <c r="B6" s="5"/>
      <c r="C6" s="5"/>
      <c r="D6" s="5"/>
      <c r="E6" s="6"/>
      <c r="F6" s="6"/>
    </row>
    <row r="7" spans="1:6" ht="15.75" x14ac:dyDescent="0.25">
      <c r="A7" s="152" t="s">
        <v>25</v>
      </c>
      <c r="B7" s="173"/>
      <c r="C7" s="173"/>
      <c r="D7" s="173"/>
      <c r="E7" s="173"/>
      <c r="F7" s="173"/>
    </row>
    <row r="8" spans="1:6" ht="18" x14ac:dyDescent="0.25">
      <c r="A8" s="5"/>
      <c r="B8" s="5"/>
      <c r="C8" s="5"/>
      <c r="D8" s="5"/>
      <c r="E8" s="6"/>
      <c r="F8" s="6"/>
    </row>
    <row r="9" spans="1:6" ht="25.5" x14ac:dyDescent="0.25">
      <c r="A9" s="26" t="s">
        <v>26</v>
      </c>
      <c r="B9" s="25" t="s">
        <v>113</v>
      </c>
      <c r="C9" s="26" t="s">
        <v>45</v>
      </c>
      <c r="D9" s="26" t="s">
        <v>117</v>
      </c>
      <c r="E9" s="26" t="s">
        <v>106</v>
      </c>
      <c r="F9" s="26" t="s">
        <v>107</v>
      </c>
    </row>
    <row r="10" spans="1:6" ht="15.75" customHeight="1" x14ac:dyDescent="0.25">
      <c r="A10" s="13" t="s">
        <v>27</v>
      </c>
      <c r="B10" s="80">
        <f>B11+B14</f>
        <v>0</v>
      </c>
      <c r="C10" s="80">
        <f>C11+C14</f>
        <v>1000000</v>
      </c>
      <c r="D10" s="80">
        <f>D11+D14</f>
        <v>1364000</v>
      </c>
      <c r="E10" s="80">
        <f>E11+E14</f>
        <v>-95153.439999999944</v>
      </c>
      <c r="F10" s="80">
        <f>F11+F14</f>
        <v>1268846.56</v>
      </c>
    </row>
    <row r="11" spans="1:6" ht="15.75" customHeight="1" x14ac:dyDescent="0.25">
      <c r="A11" s="13" t="s">
        <v>66</v>
      </c>
      <c r="B11" s="54">
        <f t="shared" ref="B11:D12" si="0">B12</f>
        <v>0</v>
      </c>
      <c r="C11" s="54">
        <f t="shared" si="0"/>
        <v>958000</v>
      </c>
      <c r="D11" s="54">
        <f t="shared" si="0"/>
        <v>1321000</v>
      </c>
      <c r="E11" s="54">
        <f t="shared" ref="E11:F11" si="1">E12</f>
        <v>-98153.439999999944</v>
      </c>
      <c r="F11" s="54">
        <f t="shared" si="1"/>
        <v>1222846.56</v>
      </c>
    </row>
    <row r="12" spans="1:6" x14ac:dyDescent="0.25">
      <c r="A12" s="79" t="s">
        <v>67</v>
      </c>
      <c r="B12" s="51">
        <f t="shared" si="0"/>
        <v>0</v>
      </c>
      <c r="C12" s="51">
        <f t="shared" si="0"/>
        <v>958000</v>
      </c>
      <c r="D12" s="51">
        <f t="shared" si="0"/>
        <v>1321000</v>
      </c>
      <c r="E12" s="51">
        <f t="shared" ref="E12:F12" si="2">E13</f>
        <v>-98153.439999999944</v>
      </c>
      <c r="F12" s="51">
        <f t="shared" si="2"/>
        <v>1222846.56</v>
      </c>
    </row>
    <row r="13" spans="1:6" x14ac:dyDescent="0.25">
      <c r="A13" s="19" t="s">
        <v>68</v>
      </c>
      <c r="B13" s="51"/>
      <c r="C13" s="51">
        <v>958000</v>
      </c>
      <c r="D13" s="51">
        <v>1321000</v>
      </c>
      <c r="E13" s="51">
        <f>(F13-D13)</f>
        <v>-98153.439999999944</v>
      </c>
      <c r="F13" s="51">
        <v>1222846.56</v>
      </c>
    </row>
    <row r="14" spans="1:6" x14ac:dyDescent="0.25">
      <c r="A14" s="13" t="s">
        <v>69</v>
      </c>
      <c r="B14" s="54">
        <f>B15</f>
        <v>0</v>
      </c>
      <c r="C14" s="54">
        <f>C15</f>
        <v>42000</v>
      </c>
      <c r="D14" s="54">
        <f>D15</f>
        <v>43000</v>
      </c>
      <c r="E14" s="54">
        <f>E15</f>
        <v>3000</v>
      </c>
      <c r="F14" s="54">
        <f>F15</f>
        <v>46000</v>
      </c>
    </row>
    <row r="15" spans="1:6" ht="25.5" x14ac:dyDescent="0.25">
      <c r="A15" s="21" t="s">
        <v>28</v>
      </c>
      <c r="B15" s="51"/>
      <c r="C15" s="51">
        <v>42000</v>
      </c>
      <c r="D15" s="51">
        <v>43000</v>
      </c>
      <c r="E15" s="51">
        <f>(F15-D15)</f>
        <v>3000</v>
      </c>
      <c r="F15" s="51">
        <v>46000</v>
      </c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4"/>
  <sheetViews>
    <sheetView workbookViewId="0">
      <selection activeCell="I8" sqref="I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10" ht="42" customHeight="1" x14ac:dyDescent="0.25">
      <c r="A1" s="152" t="s">
        <v>111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10" ht="15.75" x14ac:dyDescent="0.25">
      <c r="A3" s="152" t="s">
        <v>33</v>
      </c>
      <c r="B3" s="152"/>
      <c r="C3" s="152"/>
      <c r="D3" s="152"/>
      <c r="E3" s="152"/>
      <c r="F3" s="152"/>
      <c r="G3" s="152"/>
      <c r="H3" s="169"/>
      <c r="I3" s="169"/>
    </row>
    <row r="4" spans="1:10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10" ht="18" customHeight="1" x14ac:dyDescent="0.25">
      <c r="A5" s="152" t="s">
        <v>29</v>
      </c>
      <c r="B5" s="153"/>
      <c r="C5" s="153"/>
      <c r="D5" s="153"/>
      <c r="E5" s="153"/>
      <c r="F5" s="153"/>
      <c r="G5" s="153"/>
      <c r="H5" s="153"/>
      <c r="I5" s="153"/>
    </row>
    <row r="6" spans="1:10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10" ht="25.5" x14ac:dyDescent="0.25">
      <c r="A7" s="26" t="s">
        <v>14</v>
      </c>
      <c r="B7" s="25" t="s">
        <v>15</v>
      </c>
      <c r="C7" s="25" t="s">
        <v>16</v>
      </c>
      <c r="D7" s="25" t="s">
        <v>52</v>
      </c>
      <c r="E7" s="25" t="s">
        <v>113</v>
      </c>
      <c r="F7" s="26" t="s">
        <v>118</v>
      </c>
      <c r="G7" s="26" t="s">
        <v>110</v>
      </c>
      <c r="H7" s="26" t="s">
        <v>46</v>
      </c>
      <c r="I7" s="26" t="s">
        <v>119</v>
      </c>
    </row>
    <row r="8" spans="1:10" ht="25.5" x14ac:dyDescent="0.25">
      <c r="A8" s="13">
        <v>8</v>
      </c>
      <c r="B8" s="13"/>
      <c r="C8" s="13"/>
      <c r="D8" s="13" t="s">
        <v>30</v>
      </c>
      <c r="E8" s="10"/>
      <c r="F8" s="11"/>
      <c r="G8" s="11"/>
      <c r="H8" s="11"/>
      <c r="I8" s="11"/>
    </row>
    <row r="9" spans="1:10" x14ac:dyDescent="0.25">
      <c r="A9" s="13"/>
      <c r="B9" s="18">
        <v>84</v>
      </c>
      <c r="C9" s="18"/>
      <c r="D9" s="18" t="s">
        <v>37</v>
      </c>
      <c r="E9" s="10"/>
      <c r="F9" s="11"/>
      <c r="G9" s="11"/>
      <c r="H9" s="11"/>
      <c r="I9" s="11"/>
    </row>
    <row r="10" spans="1:10" ht="25.5" x14ac:dyDescent="0.25">
      <c r="A10" s="14"/>
      <c r="B10" s="14"/>
      <c r="C10" s="15">
        <v>81</v>
      </c>
      <c r="D10" s="20" t="s">
        <v>38</v>
      </c>
      <c r="E10" s="10"/>
      <c r="F10" s="11"/>
      <c r="G10" s="11"/>
      <c r="H10" s="11"/>
      <c r="I10" s="11"/>
    </row>
    <row r="11" spans="1:10" ht="25.5" x14ac:dyDescent="0.25">
      <c r="A11" s="16">
        <v>5</v>
      </c>
      <c r="B11" s="17"/>
      <c r="C11" s="17"/>
      <c r="D11" s="31" t="s">
        <v>31</v>
      </c>
      <c r="E11" s="10">
        <f>E12</f>
        <v>0</v>
      </c>
      <c r="F11" s="11"/>
      <c r="G11" s="11"/>
      <c r="H11" s="11"/>
      <c r="I11" s="11"/>
    </row>
    <row r="12" spans="1:10" ht="25.5" x14ac:dyDescent="0.25">
      <c r="A12" s="18"/>
      <c r="B12" s="18">
        <v>54</v>
      </c>
      <c r="C12" s="18"/>
      <c r="D12" s="32" t="s">
        <v>39</v>
      </c>
      <c r="E12" s="10">
        <f>E13</f>
        <v>0</v>
      </c>
      <c r="F12" s="11"/>
      <c r="G12" s="11"/>
      <c r="H12" s="11"/>
      <c r="I12" s="12"/>
    </row>
    <row r="13" spans="1:10" x14ac:dyDescent="0.25">
      <c r="A13" s="18"/>
      <c r="B13" s="18"/>
      <c r="C13" s="15">
        <v>52</v>
      </c>
      <c r="D13" s="15" t="s">
        <v>91</v>
      </c>
      <c r="E13" s="10"/>
      <c r="F13" s="11"/>
      <c r="G13" s="11"/>
      <c r="H13" s="11"/>
      <c r="I13" s="12"/>
    </row>
    <row r="14" spans="1:10" x14ac:dyDescent="0.25">
      <c r="A14" s="18"/>
      <c r="B14" s="18"/>
      <c r="C14" s="15"/>
      <c r="D14" s="15"/>
      <c r="E14" s="10"/>
      <c r="F14" s="11"/>
      <c r="G14" s="11"/>
      <c r="H14" s="11"/>
      <c r="I14" s="12"/>
    </row>
  </sheetData>
  <mergeCells count="3">
    <mergeCell ref="A3:I3"/>
    <mergeCell ref="A5:I5"/>
    <mergeCell ref="A1:J1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74"/>
  <sheetViews>
    <sheetView tabSelected="1" topLeftCell="A61" workbookViewId="0">
      <selection activeCell="D75" sqref="D7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  <col min="11" max="11" width="11.7109375" bestFit="1" customWidth="1"/>
  </cols>
  <sheetData>
    <row r="1" spans="1:14" ht="42" customHeight="1" x14ac:dyDescent="0.25">
      <c r="A1" s="152" t="s">
        <v>111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4" ht="18" x14ac:dyDescent="0.25">
      <c r="A2" s="5"/>
      <c r="B2" s="5"/>
      <c r="C2" s="5"/>
      <c r="D2" s="5"/>
      <c r="E2" s="5"/>
      <c r="F2" s="5"/>
      <c r="G2" s="5"/>
      <c r="H2" s="6"/>
      <c r="I2" s="6"/>
    </row>
    <row r="3" spans="1:14" ht="18" customHeight="1" x14ac:dyDescent="0.25">
      <c r="A3" s="152" t="s">
        <v>32</v>
      </c>
      <c r="B3" s="153"/>
      <c r="C3" s="153"/>
      <c r="D3" s="153"/>
      <c r="E3" s="153"/>
      <c r="F3" s="153"/>
      <c r="G3" s="153"/>
      <c r="H3" s="153"/>
      <c r="I3" s="153"/>
    </row>
    <row r="4" spans="1:14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14" ht="25.5" x14ac:dyDescent="0.25">
      <c r="A5" s="190" t="s">
        <v>34</v>
      </c>
      <c r="B5" s="191"/>
      <c r="C5" s="192"/>
      <c r="D5" s="25" t="s">
        <v>35</v>
      </c>
      <c r="E5" s="25" t="s">
        <v>113</v>
      </c>
      <c r="F5" s="26" t="s">
        <v>45</v>
      </c>
      <c r="G5" s="26" t="s">
        <v>110</v>
      </c>
      <c r="H5" s="26" t="s">
        <v>106</v>
      </c>
      <c r="I5" s="26" t="s">
        <v>112</v>
      </c>
    </row>
    <row r="6" spans="1:14" x14ac:dyDescent="0.25">
      <c r="A6" s="187" t="s">
        <v>87</v>
      </c>
      <c r="B6" s="188"/>
      <c r="C6" s="189"/>
      <c r="D6" s="68" t="s">
        <v>88</v>
      </c>
      <c r="E6" s="54">
        <f>E7</f>
        <v>0</v>
      </c>
      <c r="F6" s="54">
        <f t="shared" ref="F6:I9" si="0">F7</f>
        <v>2600</v>
      </c>
      <c r="G6" s="54">
        <f t="shared" si="0"/>
        <v>0</v>
      </c>
      <c r="H6" s="54">
        <f t="shared" si="0"/>
        <v>50</v>
      </c>
      <c r="I6" s="54">
        <f t="shared" si="0"/>
        <v>50</v>
      </c>
    </row>
    <row r="7" spans="1:14" x14ac:dyDescent="0.25">
      <c r="A7" s="159" t="s">
        <v>96</v>
      </c>
      <c r="B7" s="160"/>
      <c r="C7" s="161"/>
      <c r="D7" s="67" t="s">
        <v>89</v>
      </c>
      <c r="E7" s="51">
        <f>E8</f>
        <v>0</v>
      </c>
      <c r="F7" s="51">
        <f t="shared" si="0"/>
        <v>2600</v>
      </c>
      <c r="G7" s="51">
        <f t="shared" si="0"/>
        <v>0</v>
      </c>
      <c r="H7" s="51">
        <f t="shared" si="0"/>
        <v>50</v>
      </c>
      <c r="I7" s="51">
        <f t="shared" si="0"/>
        <v>50</v>
      </c>
      <c r="J7">
        <v>11</v>
      </c>
      <c r="K7" s="124">
        <f>I13+I21+I25+I58+I62</f>
        <v>100000</v>
      </c>
      <c r="L7" s="124"/>
      <c r="M7" s="124"/>
      <c r="N7" s="124"/>
    </row>
    <row r="8" spans="1:14" x14ac:dyDescent="0.25">
      <c r="A8" s="180" t="s">
        <v>81</v>
      </c>
      <c r="B8" s="181"/>
      <c r="C8" s="182"/>
      <c r="D8" s="69" t="s">
        <v>82</v>
      </c>
      <c r="E8" s="51">
        <f>E9</f>
        <v>0</v>
      </c>
      <c r="F8" s="51">
        <f t="shared" si="0"/>
        <v>2600</v>
      </c>
      <c r="G8" s="51">
        <f t="shared" si="0"/>
        <v>0</v>
      </c>
      <c r="H8" s="51">
        <f t="shared" si="0"/>
        <v>50</v>
      </c>
      <c r="I8" s="51">
        <f t="shared" si="0"/>
        <v>50</v>
      </c>
    </row>
    <row r="9" spans="1:14" x14ac:dyDescent="0.25">
      <c r="A9" s="174">
        <v>3</v>
      </c>
      <c r="B9" s="175"/>
      <c r="C9" s="176"/>
      <c r="D9" s="72" t="s">
        <v>22</v>
      </c>
      <c r="E9" s="51">
        <f>E10</f>
        <v>0</v>
      </c>
      <c r="F9" s="51">
        <f t="shared" si="0"/>
        <v>2600</v>
      </c>
      <c r="G9" s="51">
        <f t="shared" si="0"/>
        <v>0</v>
      </c>
      <c r="H9" s="51">
        <f t="shared" si="0"/>
        <v>50</v>
      </c>
      <c r="I9" s="51">
        <f t="shared" si="0"/>
        <v>50</v>
      </c>
      <c r="J9">
        <v>31</v>
      </c>
      <c r="K9" s="124">
        <f>I29</f>
        <v>7830</v>
      </c>
    </row>
    <row r="10" spans="1:14" x14ac:dyDescent="0.25">
      <c r="A10" s="177">
        <v>32</v>
      </c>
      <c r="B10" s="178"/>
      <c r="C10" s="179"/>
      <c r="D10" s="72" t="s">
        <v>36</v>
      </c>
      <c r="E10" s="51"/>
      <c r="F10" s="51">
        <v>2600</v>
      </c>
      <c r="G10" s="51">
        <v>0</v>
      </c>
      <c r="H10" s="51">
        <f>(I10-G10)</f>
        <v>50</v>
      </c>
      <c r="I10" s="51">
        <v>50</v>
      </c>
    </row>
    <row r="11" spans="1:14" ht="15" customHeight="1" x14ac:dyDescent="0.25">
      <c r="A11" s="187" t="s">
        <v>75</v>
      </c>
      <c r="B11" s="188"/>
      <c r="C11" s="189"/>
      <c r="D11" s="68" t="s">
        <v>76</v>
      </c>
      <c r="E11" s="54">
        <f>E12+E20+E24+E28</f>
        <v>0</v>
      </c>
      <c r="F11" s="54">
        <f>F12+F20+F24+F28</f>
        <v>997400</v>
      </c>
      <c r="G11" s="54">
        <f>G12+G20+G24+G28+G57</f>
        <v>1365000</v>
      </c>
      <c r="H11" s="54">
        <f>H12+H20+H24+H28+H57</f>
        <v>-100038.44</v>
      </c>
      <c r="I11" s="54">
        <f>I12+I20+I24+I28+I57+I61</f>
        <v>1268796.56</v>
      </c>
      <c r="J11">
        <v>52</v>
      </c>
      <c r="K11" s="124">
        <f>I42</f>
        <v>1025000</v>
      </c>
      <c r="L11" s="124"/>
      <c r="M11" s="124"/>
      <c r="N11" s="124"/>
    </row>
    <row r="12" spans="1:14" ht="14.25" customHeight="1" x14ac:dyDescent="0.25">
      <c r="A12" s="159" t="s">
        <v>77</v>
      </c>
      <c r="B12" s="160"/>
      <c r="C12" s="161"/>
      <c r="D12" s="67" t="s">
        <v>78</v>
      </c>
      <c r="E12" s="51">
        <f>E13+E16</f>
        <v>0</v>
      </c>
      <c r="F12" s="51">
        <f t="shared" ref="F12" si="1">F13+F16</f>
        <v>173500</v>
      </c>
      <c r="G12" s="51">
        <f t="shared" ref="G12:I12" si="2">G13+G16</f>
        <v>338800</v>
      </c>
      <c r="H12" s="51">
        <f t="shared" si="2"/>
        <v>-178605</v>
      </c>
      <c r="I12" s="51">
        <f t="shared" si="2"/>
        <v>160195</v>
      </c>
    </row>
    <row r="13" spans="1:14" ht="27.75" customHeight="1" x14ac:dyDescent="0.25">
      <c r="A13" s="180" t="s">
        <v>70</v>
      </c>
      <c r="B13" s="181"/>
      <c r="C13" s="182"/>
      <c r="D13" s="49" t="s">
        <v>18</v>
      </c>
      <c r="E13" s="51">
        <f>E14</f>
        <v>0</v>
      </c>
      <c r="F13" s="51">
        <f t="shared" ref="F13:I14" si="3">F14</f>
        <v>100000</v>
      </c>
      <c r="G13" s="51">
        <f t="shared" si="3"/>
        <v>250000</v>
      </c>
      <c r="H13" s="51">
        <f t="shared" si="3"/>
        <v>-151805</v>
      </c>
      <c r="I13" s="51">
        <f t="shared" si="3"/>
        <v>98195</v>
      </c>
      <c r="J13">
        <v>44</v>
      </c>
      <c r="K13" s="124">
        <f>I16</f>
        <v>62000</v>
      </c>
    </row>
    <row r="14" spans="1:14" x14ac:dyDescent="0.25">
      <c r="A14" s="174">
        <v>3</v>
      </c>
      <c r="B14" s="175"/>
      <c r="C14" s="176"/>
      <c r="D14" s="34" t="s">
        <v>22</v>
      </c>
      <c r="E14" s="51">
        <f>E15</f>
        <v>0</v>
      </c>
      <c r="F14" s="51">
        <f t="shared" si="3"/>
        <v>100000</v>
      </c>
      <c r="G14" s="51">
        <f t="shared" si="3"/>
        <v>250000</v>
      </c>
      <c r="H14" s="51">
        <f t="shared" si="3"/>
        <v>-151805</v>
      </c>
      <c r="I14" s="51">
        <f t="shared" si="3"/>
        <v>98195</v>
      </c>
      <c r="K14" s="124"/>
    </row>
    <row r="15" spans="1:14" x14ac:dyDescent="0.25">
      <c r="A15" s="73">
        <v>32</v>
      </c>
      <c r="B15" s="74"/>
      <c r="C15" s="75"/>
      <c r="D15" s="72" t="s">
        <v>36</v>
      </c>
      <c r="E15" s="51"/>
      <c r="F15" s="51">
        <v>100000</v>
      </c>
      <c r="G15" s="51">
        <v>250000</v>
      </c>
      <c r="H15" s="51">
        <f>(I15-G15)</f>
        <v>-151805</v>
      </c>
      <c r="I15" s="51">
        <v>98195</v>
      </c>
      <c r="J15" s="136">
        <v>43</v>
      </c>
      <c r="K15" s="137">
        <f>I35</f>
        <v>48620</v>
      </c>
    </row>
    <row r="16" spans="1:14" ht="15" customHeight="1" x14ac:dyDescent="0.25">
      <c r="A16" s="180" t="s">
        <v>80</v>
      </c>
      <c r="B16" s="181"/>
      <c r="C16" s="182"/>
      <c r="D16" s="69" t="s">
        <v>79</v>
      </c>
      <c r="E16" s="51">
        <f>E17</f>
        <v>0</v>
      </c>
      <c r="F16" s="51">
        <f t="shared" ref="F16:H16" si="4">F17</f>
        <v>73500</v>
      </c>
      <c r="G16" s="51">
        <f t="shared" si="4"/>
        <v>88800</v>
      </c>
      <c r="H16" s="51">
        <f t="shared" si="4"/>
        <v>-26800</v>
      </c>
      <c r="I16" s="51">
        <f>I17</f>
        <v>62000</v>
      </c>
      <c r="M16" s="124"/>
    </row>
    <row r="17" spans="1:11" ht="21" customHeight="1" x14ac:dyDescent="0.25">
      <c r="A17" s="174">
        <v>3</v>
      </c>
      <c r="B17" s="175"/>
      <c r="C17" s="176"/>
      <c r="D17" s="72" t="s">
        <v>22</v>
      </c>
      <c r="E17" s="51">
        <f>SUM(E18:E19)</f>
        <v>0</v>
      </c>
      <c r="F17" s="51">
        <f t="shared" ref="F17:G17" si="5">SUM(F18:F19)</f>
        <v>73500</v>
      </c>
      <c r="G17" s="51">
        <f t="shared" si="5"/>
        <v>88800</v>
      </c>
      <c r="H17" s="51">
        <f t="shared" ref="H17" si="6">SUM(H18:H19)</f>
        <v>-26800</v>
      </c>
      <c r="I17" s="51">
        <f t="shared" ref="I17" si="7">SUM(I18:I19)</f>
        <v>62000</v>
      </c>
      <c r="J17">
        <v>51</v>
      </c>
      <c r="K17" s="124">
        <f>I8+I66</f>
        <v>3500</v>
      </c>
    </row>
    <row r="18" spans="1:11" ht="15" customHeight="1" x14ac:dyDescent="0.25">
      <c r="A18" s="70">
        <v>32</v>
      </c>
      <c r="B18" s="71"/>
      <c r="C18" s="72"/>
      <c r="D18" s="72" t="s">
        <v>36</v>
      </c>
      <c r="E18" s="51"/>
      <c r="F18" s="51">
        <v>73500</v>
      </c>
      <c r="G18" s="51">
        <v>87300</v>
      </c>
      <c r="H18" s="51">
        <f>(I18-G18)</f>
        <v>-26400</v>
      </c>
      <c r="I18" s="51">
        <v>60900</v>
      </c>
    </row>
    <row r="19" spans="1:11" ht="15" customHeight="1" x14ac:dyDescent="0.25">
      <c r="A19" s="121">
        <v>34</v>
      </c>
      <c r="B19" s="117"/>
      <c r="C19" s="118"/>
      <c r="D19" s="122" t="s">
        <v>57</v>
      </c>
      <c r="E19" s="51"/>
      <c r="F19" s="51"/>
      <c r="G19" s="51">
        <v>1500</v>
      </c>
      <c r="H19" s="51">
        <f>(I19-G19)</f>
        <v>-400</v>
      </c>
      <c r="I19" s="51">
        <v>1100</v>
      </c>
      <c r="J19">
        <v>61</v>
      </c>
      <c r="K19" s="124">
        <f>I49</f>
        <v>9050</v>
      </c>
    </row>
    <row r="20" spans="1:11" ht="15" customHeight="1" x14ac:dyDescent="0.25">
      <c r="A20" s="159" t="s">
        <v>83</v>
      </c>
      <c r="B20" s="160"/>
      <c r="C20" s="161"/>
      <c r="D20" s="67" t="s">
        <v>84</v>
      </c>
      <c r="E20" s="51">
        <f>E21</f>
        <v>0</v>
      </c>
      <c r="F20" s="51">
        <f t="shared" ref="F20:I21" si="8">F21</f>
        <v>1500</v>
      </c>
      <c r="G20" s="51">
        <f t="shared" si="8"/>
        <v>0</v>
      </c>
      <c r="H20" s="51">
        <f t="shared" si="8"/>
        <v>0</v>
      </c>
      <c r="I20" s="51">
        <f t="shared" si="8"/>
        <v>0</v>
      </c>
    </row>
    <row r="21" spans="1:11" x14ac:dyDescent="0.25">
      <c r="A21" s="180" t="s">
        <v>70</v>
      </c>
      <c r="B21" s="181"/>
      <c r="C21" s="182"/>
      <c r="D21" s="69" t="s">
        <v>40</v>
      </c>
      <c r="E21" s="51">
        <f>E22</f>
        <v>0</v>
      </c>
      <c r="F21" s="51">
        <f t="shared" si="8"/>
        <v>1500</v>
      </c>
      <c r="G21" s="51">
        <f t="shared" si="8"/>
        <v>0</v>
      </c>
      <c r="H21" s="51">
        <f t="shared" si="8"/>
        <v>0</v>
      </c>
      <c r="I21" s="51">
        <f t="shared" si="8"/>
        <v>0</v>
      </c>
      <c r="J21">
        <v>93</v>
      </c>
      <c r="K21" s="124">
        <f>I54</f>
        <v>12846.56</v>
      </c>
    </row>
    <row r="22" spans="1:11" x14ac:dyDescent="0.25">
      <c r="A22" s="174">
        <v>3</v>
      </c>
      <c r="B22" s="175"/>
      <c r="C22" s="176"/>
      <c r="D22" s="72" t="s">
        <v>22</v>
      </c>
      <c r="E22" s="51">
        <f>SUM(E23:E23)</f>
        <v>0</v>
      </c>
      <c r="F22" s="51">
        <f>SUM(F23:F23)</f>
        <v>1500</v>
      </c>
      <c r="G22" s="51">
        <f>SUM(G23:G23)</f>
        <v>0</v>
      </c>
      <c r="H22" s="51">
        <f>SUM(H23:H23)</f>
        <v>0</v>
      </c>
      <c r="I22" s="51">
        <f>SUM(I23:I23)</f>
        <v>0</v>
      </c>
    </row>
    <row r="23" spans="1:11" x14ac:dyDescent="0.25">
      <c r="A23" s="177">
        <v>31</v>
      </c>
      <c r="B23" s="178"/>
      <c r="C23" s="179"/>
      <c r="D23" s="72" t="s">
        <v>23</v>
      </c>
      <c r="E23" s="51"/>
      <c r="F23" s="51">
        <v>1500</v>
      </c>
      <c r="G23" s="51"/>
      <c r="H23" s="51">
        <f>(I23-G23)</f>
        <v>0</v>
      </c>
      <c r="I23" s="51"/>
    </row>
    <row r="24" spans="1:11" x14ac:dyDescent="0.25">
      <c r="A24" s="159" t="s">
        <v>85</v>
      </c>
      <c r="B24" s="160"/>
      <c r="C24" s="161"/>
      <c r="D24" s="67" t="s">
        <v>86</v>
      </c>
      <c r="E24" s="51">
        <f>E25</f>
        <v>0</v>
      </c>
      <c r="F24" s="51">
        <f t="shared" ref="F24:I54" si="9">F25</f>
        <v>500</v>
      </c>
      <c r="G24" s="51">
        <f t="shared" si="9"/>
        <v>500</v>
      </c>
      <c r="H24" s="51">
        <f t="shared" si="9"/>
        <v>0</v>
      </c>
      <c r="I24" s="51">
        <f t="shared" si="9"/>
        <v>500</v>
      </c>
      <c r="K24" s="138">
        <f>K7+K9+K11+K13+K15+K17+K19+K21</f>
        <v>1268846.56</v>
      </c>
    </row>
    <row r="25" spans="1:11" x14ac:dyDescent="0.25">
      <c r="A25" s="180" t="s">
        <v>70</v>
      </c>
      <c r="B25" s="181"/>
      <c r="C25" s="182"/>
      <c r="D25" s="69" t="s">
        <v>40</v>
      </c>
      <c r="E25" s="51">
        <f>E26</f>
        <v>0</v>
      </c>
      <c r="F25" s="51">
        <f t="shared" si="9"/>
        <v>500</v>
      </c>
      <c r="G25" s="51">
        <f t="shared" si="9"/>
        <v>500</v>
      </c>
      <c r="H25" s="51">
        <f t="shared" si="9"/>
        <v>0</v>
      </c>
      <c r="I25" s="51">
        <f t="shared" si="9"/>
        <v>500</v>
      </c>
    </row>
    <row r="26" spans="1:11" x14ac:dyDescent="0.25">
      <c r="A26" s="174">
        <v>3</v>
      </c>
      <c r="B26" s="175"/>
      <c r="C26" s="176"/>
      <c r="D26" s="72" t="s">
        <v>22</v>
      </c>
      <c r="E26" s="51">
        <f>E27</f>
        <v>0</v>
      </c>
      <c r="F26" s="51">
        <f t="shared" si="9"/>
        <v>500</v>
      </c>
      <c r="G26" s="51">
        <f t="shared" si="9"/>
        <v>500</v>
      </c>
      <c r="H26" s="51">
        <f t="shared" si="9"/>
        <v>0</v>
      </c>
      <c r="I26" s="51">
        <f t="shared" si="9"/>
        <v>500</v>
      </c>
    </row>
    <row r="27" spans="1:11" x14ac:dyDescent="0.25">
      <c r="A27" s="73">
        <v>32</v>
      </c>
      <c r="B27" s="74"/>
      <c r="C27" s="75"/>
      <c r="D27" s="72" t="s">
        <v>36</v>
      </c>
      <c r="E27" s="51"/>
      <c r="F27" s="51">
        <v>500</v>
      </c>
      <c r="G27" s="51">
        <v>500</v>
      </c>
      <c r="H27" s="51">
        <f>(I27-G27)</f>
        <v>0</v>
      </c>
      <c r="I27" s="51">
        <v>500</v>
      </c>
    </row>
    <row r="28" spans="1:11" x14ac:dyDescent="0.25">
      <c r="A28" s="159" t="s">
        <v>99</v>
      </c>
      <c r="B28" s="160"/>
      <c r="C28" s="161"/>
      <c r="D28" s="81" t="s">
        <v>100</v>
      </c>
      <c r="E28" s="51">
        <f>E29+E35+E42+E49+E54</f>
        <v>0</v>
      </c>
      <c r="F28" s="51">
        <f>F29+F35+F42+F49+F54</f>
        <v>821900</v>
      </c>
      <c r="G28" s="51">
        <f>G29+G35+G42+G49+G54</f>
        <v>1025140</v>
      </c>
      <c r="H28" s="51">
        <f>H29+H35+H42+H49+H54</f>
        <v>78206.559999999998</v>
      </c>
      <c r="I28" s="51">
        <f>I29+I35+I42+I49+I54</f>
        <v>1103346.56</v>
      </c>
    </row>
    <row r="29" spans="1:11" ht="15" customHeight="1" x14ac:dyDescent="0.25">
      <c r="A29" s="180" t="s">
        <v>71</v>
      </c>
      <c r="B29" s="181"/>
      <c r="C29" s="182"/>
      <c r="D29" s="86" t="s">
        <v>72</v>
      </c>
      <c r="E29" s="51">
        <f>E30+E33</f>
        <v>0</v>
      </c>
      <c r="F29" s="51">
        <f>F30+F33</f>
        <v>8010</v>
      </c>
      <c r="G29" s="51">
        <f>G30+G33</f>
        <v>7600</v>
      </c>
      <c r="H29" s="51">
        <f>H30+H33</f>
        <v>230</v>
      </c>
      <c r="I29" s="51">
        <f>I30+I33</f>
        <v>7830</v>
      </c>
    </row>
    <row r="30" spans="1:11" x14ac:dyDescent="0.25">
      <c r="A30" s="174">
        <v>3</v>
      </c>
      <c r="B30" s="175"/>
      <c r="C30" s="176"/>
      <c r="D30" s="82" t="s">
        <v>22</v>
      </c>
      <c r="E30" s="51">
        <f>SUM(E31:E32)</f>
        <v>0</v>
      </c>
      <c r="F30" s="51">
        <f>SUM(F31:F32)</f>
        <v>4100</v>
      </c>
      <c r="G30" s="51">
        <f>SUM(G31:G32)</f>
        <v>1600</v>
      </c>
      <c r="H30" s="51">
        <f>SUM(H31:H32)</f>
        <v>-1600</v>
      </c>
      <c r="I30" s="51">
        <f>SUM(I31:I32)</f>
        <v>0</v>
      </c>
    </row>
    <row r="31" spans="1:11" x14ac:dyDescent="0.25">
      <c r="A31" s="96">
        <v>32</v>
      </c>
      <c r="B31" s="97"/>
      <c r="C31" s="98"/>
      <c r="D31" s="98" t="s">
        <v>36</v>
      </c>
      <c r="E31" s="51"/>
      <c r="F31" s="51">
        <v>3150</v>
      </c>
      <c r="G31" s="51">
        <v>1600</v>
      </c>
      <c r="H31" s="51">
        <f>(I31-G31)</f>
        <v>-1600</v>
      </c>
      <c r="I31" s="51"/>
    </row>
    <row r="32" spans="1:11" x14ac:dyDescent="0.25">
      <c r="A32" s="83">
        <v>34</v>
      </c>
      <c r="B32" s="84"/>
      <c r="C32" s="85"/>
      <c r="D32" s="82" t="s">
        <v>57</v>
      </c>
      <c r="E32" s="51"/>
      <c r="F32" s="51">
        <v>950</v>
      </c>
      <c r="G32" s="51">
        <v>0</v>
      </c>
      <c r="H32" s="51">
        <f>(I32-G32)</f>
        <v>0</v>
      </c>
      <c r="I32" s="51">
        <v>0</v>
      </c>
    </row>
    <row r="33" spans="1:9" ht="25.5" x14ac:dyDescent="0.25">
      <c r="A33" s="100">
        <v>4</v>
      </c>
      <c r="B33" s="84"/>
      <c r="C33" s="85"/>
      <c r="D33" s="82" t="s">
        <v>24</v>
      </c>
      <c r="E33" s="51">
        <f>SUM(E34:E34)</f>
        <v>0</v>
      </c>
      <c r="F33" s="51">
        <f>SUM(F34:F34)</f>
        <v>3910</v>
      </c>
      <c r="G33" s="51">
        <f>SUM(G34:G34)</f>
        <v>6000</v>
      </c>
      <c r="H33" s="51">
        <f>SUM(H34:H34)</f>
        <v>1830</v>
      </c>
      <c r="I33" s="51">
        <f>SUM(I34:I34)</f>
        <v>7830</v>
      </c>
    </row>
    <row r="34" spans="1:9" ht="30" customHeight="1" x14ac:dyDescent="0.25">
      <c r="A34" s="83">
        <v>42</v>
      </c>
      <c r="B34" s="84"/>
      <c r="C34" s="85"/>
      <c r="D34" s="82" t="s">
        <v>50</v>
      </c>
      <c r="E34" s="51"/>
      <c r="F34" s="51">
        <v>3910</v>
      </c>
      <c r="G34" s="51">
        <v>6000</v>
      </c>
      <c r="H34" s="51">
        <f>(I34-G34)</f>
        <v>1830</v>
      </c>
      <c r="I34" s="87">
        <v>7830</v>
      </c>
    </row>
    <row r="35" spans="1:9" ht="25.5" x14ac:dyDescent="0.25">
      <c r="A35" s="180" t="s">
        <v>73</v>
      </c>
      <c r="B35" s="181"/>
      <c r="C35" s="182"/>
      <c r="D35" s="86" t="s">
        <v>74</v>
      </c>
      <c r="E35" s="51">
        <f>E36+E40</f>
        <v>0</v>
      </c>
      <c r="F35" s="51">
        <f>F36+F40</f>
        <v>51090</v>
      </c>
      <c r="G35" s="51">
        <f>G36+G40</f>
        <v>10540</v>
      </c>
      <c r="H35" s="51">
        <f>H36+H40</f>
        <v>38080</v>
      </c>
      <c r="I35" s="51">
        <f>I36+I40</f>
        <v>48620</v>
      </c>
    </row>
    <row r="36" spans="1:9" x14ac:dyDescent="0.25">
      <c r="A36" s="174">
        <v>3</v>
      </c>
      <c r="B36" s="175"/>
      <c r="C36" s="176"/>
      <c r="D36" s="82" t="s">
        <v>22</v>
      </c>
      <c r="E36" s="51">
        <f>SUM(E37:E39)</f>
        <v>0</v>
      </c>
      <c r="F36" s="51">
        <f t="shared" ref="F36:I36" si="10">SUM(F37:F39)</f>
        <v>47800</v>
      </c>
      <c r="G36" s="51">
        <f t="shared" si="10"/>
        <v>10540</v>
      </c>
      <c r="H36" s="51">
        <f t="shared" si="10"/>
        <v>38080</v>
      </c>
      <c r="I36" s="51">
        <f t="shared" si="10"/>
        <v>48620</v>
      </c>
    </row>
    <row r="37" spans="1:9" x14ac:dyDescent="0.25">
      <c r="A37" s="177">
        <v>31</v>
      </c>
      <c r="B37" s="178"/>
      <c r="C37" s="179"/>
      <c r="D37" s="122" t="s">
        <v>23</v>
      </c>
      <c r="E37" s="51"/>
      <c r="F37" s="51"/>
      <c r="G37" s="51"/>
      <c r="H37" s="51">
        <f>(I37-G37)</f>
        <v>21500</v>
      </c>
      <c r="I37" s="51">
        <v>21500</v>
      </c>
    </row>
    <row r="38" spans="1:9" x14ac:dyDescent="0.25">
      <c r="A38" s="177">
        <v>32</v>
      </c>
      <c r="B38" s="178"/>
      <c r="C38" s="179"/>
      <c r="D38" s="82" t="s">
        <v>36</v>
      </c>
      <c r="E38" s="51"/>
      <c r="F38" s="51">
        <v>47750</v>
      </c>
      <c r="G38" s="51">
        <v>10500</v>
      </c>
      <c r="H38" s="51">
        <f>(I38-G38)</f>
        <v>16620</v>
      </c>
      <c r="I38" s="51">
        <v>27120</v>
      </c>
    </row>
    <row r="39" spans="1:9" x14ac:dyDescent="0.25">
      <c r="A39" s="83">
        <v>34</v>
      </c>
      <c r="B39" s="84"/>
      <c r="C39" s="85"/>
      <c r="D39" s="82" t="s">
        <v>57</v>
      </c>
      <c r="E39" s="51"/>
      <c r="F39" s="51">
        <v>50</v>
      </c>
      <c r="G39" s="51">
        <v>40</v>
      </c>
      <c r="H39" s="51">
        <f>(I39-G39)</f>
        <v>-40</v>
      </c>
      <c r="I39" s="87"/>
    </row>
    <row r="40" spans="1:9" ht="25.5" x14ac:dyDescent="0.25">
      <c r="A40" s="83">
        <v>4</v>
      </c>
      <c r="B40" s="84"/>
      <c r="C40" s="85"/>
      <c r="D40" s="82" t="s">
        <v>24</v>
      </c>
      <c r="E40" s="51">
        <f>SUM(E41:E41)</f>
        <v>0</v>
      </c>
      <c r="F40" s="51">
        <f>SUM(F41:F41)</f>
        <v>3290</v>
      </c>
      <c r="G40" s="51">
        <f>SUM(G41:G41)</f>
        <v>0</v>
      </c>
      <c r="H40" s="51">
        <f>SUM(H41:H41)</f>
        <v>0</v>
      </c>
      <c r="I40" s="51">
        <f>SUM(I41:I41)</f>
        <v>0</v>
      </c>
    </row>
    <row r="41" spans="1:9" ht="25.5" x14ac:dyDescent="0.25">
      <c r="A41" s="83">
        <v>42</v>
      </c>
      <c r="B41" s="84"/>
      <c r="C41" s="85"/>
      <c r="D41" s="82" t="s">
        <v>50</v>
      </c>
      <c r="E41" s="51"/>
      <c r="F41" s="51">
        <v>3290</v>
      </c>
      <c r="G41" s="51">
        <v>0</v>
      </c>
      <c r="H41" s="51">
        <f>(I41-G41)</f>
        <v>0</v>
      </c>
      <c r="I41" s="87"/>
    </row>
    <row r="42" spans="1:9" x14ac:dyDescent="0.25">
      <c r="A42" s="180" t="s">
        <v>90</v>
      </c>
      <c r="B42" s="181"/>
      <c r="C42" s="182"/>
      <c r="D42" s="86" t="s">
        <v>91</v>
      </c>
      <c r="E42" s="51">
        <f>E43+E47</f>
        <v>0</v>
      </c>
      <c r="F42" s="51">
        <f>F43+F47</f>
        <v>749000</v>
      </c>
      <c r="G42" s="51">
        <f>G43+G47</f>
        <v>1001000</v>
      </c>
      <c r="H42" s="51">
        <f>H43+H47</f>
        <v>24000</v>
      </c>
      <c r="I42" s="51">
        <f>I43+I47</f>
        <v>1025000</v>
      </c>
    </row>
    <row r="43" spans="1:9" x14ac:dyDescent="0.25">
      <c r="A43" s="174">
        <v>3</v>
      </c>
      <c r="B43" s="175"/>
      <c r="C43" s="176"/>
      <c r="D43" s="82" t="s">
        <v>22</v>
      </c>
      <c r="E43" s="51">
        <f>SUM(E44:E46)</f>
        <v>0</v>
      </c>
      <c r="F43" s="51">
        <f>SUM(F44:F46)</f>
        <v>739000</v>
      </c>
      <c r="G43" s="51">
        <f>SUM(G44:G46)</f>
        <v>997000</v>
      </c>
      <c r="H43" s="51">
        <f>SUM(H44:H46)</f>
        <v>24350</v>
      </c>
      <c r="I43" s="51">
        <f>SUM(I44:I46)</f>
        <v>1021350</v>
      </c>
    </row>
    <row r="44" spans="1:9" ht="24.75" customHeight="1" x14ac:dyDescent="0.25">
      <c r="A44" s="177">
        <v>31</v>
      </c>
      <c r="B44" s="178"/>
      <c r="C44" s="179"/>
      <c r="D44" s="82" t="s">
        <v>23</v>
      </c>
      <c r="E44" s="51"/>
      <c r="F44" s="51">
        <v>700000</v>
      </c>
      <c r="G44" s="51">
        <v>893000</v>
      </c>
      <c r="H44" s="51">
        <f>(I44-G44)</f>
        <v>74350</v>
      </c>
      <c r="I44" s="51">
        <v>967350</v>
      </c>
    </row>
    <row r="45" spans="1:9" x14ac:dyDescent="0.25">
      <c r="A45" s="83">
        <v>32</v>
      </c>
      <c r="B45" s="84"/>
      <c r="C45" s="85"/>
      <c r="D45" s="82" t="s">
        <v>36</v>
      </c>
      <c r="E45" s="51"/>
      <c r="F45" s="51">
        <v>37000</v>
      </c>
      <c r="G45" s="51">
        <v>90000</v>
      </c>
      <c r="H45" s="51">
        <f t="shared" ref="H45:H48" si="11">(I45-G45)</f>
        <v>-46000</v>
      </c>
      <c r="I45" s="87">
        <v>44000</v>
      </c>
    </row>
    <row r="46" spans="1:9" ht="25.5" x14ac:dyDescent="0.25">
      <c r="A46" s="83">
        <v>37</v>
      </c>
      <c r="B46" s="84"/>
      <c r="C46" s="85"/>
      <c r="D46" s="82" t="s">
        <v>59</v>
      </c>
      <c r="E46" s="51"/>
      <c r="F46" s="51">
        <v>2000</v>
      </c>
      <c r="G46" s="51">
        <v>14000</v>
      </c>
      <c r="H46" s="51">
        <f t="shared" si="11"/>
        <v>-4000</v>
      </c>
      <c r="I46" s="51">
        <v>10000</v>
      </c>
    </row>
    <row r="47" spans="1:9" ht="39" customHeight="1" x14ac:dyDescent="0.25">
      <c r="A47" s="83">
        <v>4</v>
      </c>
      <c r="B47" s="84"/>
      <c r="C47" s="85"/>
      <c r="D47" s="82" t="s">
        <v>24</v>
      </c>
      <c r="E47" s="51">
        <f>E48</f>
        <v>0</v>
      </c>
      <c r="F47" s="51">
        <f t="shared" ref="F47:H47" si="12">F48</f>
        <v>10000</v>
      </c>
      <c r="G47" s="51">
        <f t="shared" si="12"/>
        <v>4000</v>
      </c>
      <c r="H47" s="51">
        <f t="shared" si="12"/>
        <v>-350</v>
      </c>
      <c r="I47" s="51">
        <f>I48</f>
        <v>3650</v>
      </c>
    </row>
    <row r="48" spans="1:9" ht="26.25" customHeight="1" x14ac:dyDescent="0.25">
      <c r="A48" s="83">
        <v>42</v>
      </c>
      <c r="B48" s="84"/>
      <c r="C48" s="85"/>
      <c r="D48" s="82" t="s">
        <v>50</v>
      </c>
      <c r="E48" s="51"/>
      <c r="F48" s="51">
        <v>10000</v>
      </c>
      <c r="G48" s="51">
        <v>4000</v>
      </c>
      <c r="H48" s="51">
        <f t="shared" si="11"/>
        <v>-350</v>
      </c>
      <c r="I48" s="87">
        <v>3650</v>
      </c>
    </row>
    <row r="49" spans="1:9" x14ac:dyDescent="0.25">
      <c r="A49" s="180" t="s">
        <v>92</v>
      </c>
      <c r="B49" s="181"/>
      <c r="C49" s="182"/>
      <c r="D49" s="86" t="s">
        <v>93</v>
      </c>
      <c r="E49" s="51">
        <f>E52+E50</f>
        <v>0</v>
      </c>
      <c r="F49" s="51">
        <f t="shared" ref="F49:I49" si="13">F52+F50</f>
        <v>2000</v>
      </c>
      <c r="G49" s="51">
        <f t="shared" si="13"/>
        <v>5000</v>
      </c>
      <c r="H49" s="51">
        <f t="shared" si="13"/>
        <v>4050</v>
      </c>
      <c r="I49" s="51">
        <f t="shared" si="13"/>
        <v>9050</v>
      </c>
    </row>
    <row r="50" spans="1:9" ht="30" customHeight="1" x14ac:dyDescent="0.25">
      <c r="A50" s="174">
        <v>3</v>
      </c>
      <c r="B50" s="175"/>
      <c r="C50" s="176"/>
      <c r="D50" s="122" t="s">
        <v>22</v>
      </c>
      <c r="E50" s="51">
        <f>SUM(E51)</f>
        <v>0</v>
      </c>
      <c r="F50" s="51">
        <f t="shared" ref="F50:I50" si="14">SUM(F51)</f>
        <v>0</v>
      </c>
      <c r="G50" s="51">
        <f t="shared" si="14"/>
        <v>0</v>
      </c>
      <c r="H50" s="51">
        <f t="shared" si="14"/>
        <v>1000</v>
      </c>
      <c r="I50" s="51">
        <f t="shared" si="14"/>
        <v>1000</v>
      </c>
    </row>
    <row r="51" spans="1:9" x14ac:dyDescent="0.25">
      <c r="A51" s="177">
        <v>32</v>
      </c>
      <c r="B51" s="178"/>
      <c r="C51" s="179"/>
      <c r="D51" s="122" t="s">
        <v>36</v>
      </c>
      <c r="E51" s="51"/>
      <c r="F51" s="51"/>
      <c r="G51" s="51"/>
      <c r="H51" s="51">
        <f>(I51-G51)</f>
        <v>1000</v>
      </c>
      <c r="I51" s="51">
        <v>1000</v>
      </c>
    </row>
    <row r="52" spans="1:9" ht="25.5" x14ac:dyDescent="0.25">
      <c r="A52" s="83">
        <v>4</v>
      </c>
      <c r="B52" s="84"/>
      <c r="C52" s="85"/>
      <c r="D52" s="82" t="s">
        <v>24</v>
      </c>
      <c r="E52" s="51">
        <f>E53</f>
        <v>0</v>
      </c>
      <c r="F52" s="51">
        <f t="shared" ref="F52:H52" si="15">F53</f>
        <v>2000</v>
      </c>
      <c r="G52" s="51">
        <f t="shared" si="15"/>
        <v>5000</v>
      </c>
      <c r="H52" s="51">
        <f t="shared" si="15"/>
        <v>3050</v>
      </c>
      <c r="I52" s="51">
        <f t="shared" si="9"/>
        <v>8050</v>
      </c>
    </row>
    <row r="53" spans="1:9" ht="30" customHeight="1" x14ac:dyDescent="0.25">
      <c r="A53" s="83">
        <v>42</v>
      </c>
      <c r="B53" s="84"/>
      <c r="C53" s="85"/>
      <c r="D53" s="82" t="s">
        <v>50</v>
      </c>
      <c r="E53" s="51"/>
      <c r="F53" s="51">
        <v>2000</v>
      </c>
      <c r="G53" s="51">
        <v>5000</v>
      </c>
      <c r="H53" s="51">
        <f t="shared" ref="H53" si="16">(I53-G53)</f>
        <v>3050</v>
      </c>
      <c r="I53" s="51">
        <v>8050</v>
      </c>
    </row>
    <row r="54" spans="1:9" x14ac:dyDescent="0.25">
      <c r="A54" s="184" t="s">
        <v>94</v>
      </c>
      <c r="B54" s="185"/>
      <c r="C54" s="186"/>
      <c r="D54" s="134" t="s">
        <v>95</v>
      </c>
      <c r="E54" s="135">
        <f>E55</f>
        <v>0</v>
      </c>
      <c r="F54" s="135">
        <f t="shared" ref="F54:H55" si="17">F55</f>
        <v>11800</v>
      </c>
      <c r="G54" s="135">
        <f t="shared" si="17"/>
        <v>1000</v>
      </c>
      <c r="H54" s="135">
        <f t="shared" si="17"/>
        <v>11846.56</v>
      </c>
      <c r="I54" s="135">
        <f t="shared" si="9"/>
        <v>12846.56</v>
      </c>
    </row>
    <row r="55" spans="1:9" ht="25.5" x14ac:dyDescent="0.25">
      <c r="A55" s="105">
        <v>4</v>
      </c>
      <c r="B55" s="106"/>
      <c r="C55" s="107"/>
      <c r="D55" s="82" t="s">
        <v>24</v>
      </c>
      <c r="E55" s="51">
        <f>E56</f>
        <v>0</v>
      </c>
      <c r="F55" s="51">
        <f t="shared" si="17"/>
        <v>11800</v>
      </c>
      <c r="G55" s="51">
        <f t="shared" si="17"/>
        <v>1000</v>
      </c>
      <c r="H55" s="51">
        <f>H56</f>
        <v>11846.56</v>
      </c>
      <c r="I55" s="51">
        <f>I56</f>
        <v>12846.56</v>
      </c>
    </row>
    <row r="56" spans="1:9" ht="25.5" x14ac:dyDescent="0.25">
      <c r="A56" s="102">
        <v>42</v>
      </c>
      <c r="B56" s="103"/>
      <c r="C56" s="104"/>
      <c r="D56" s="101" t="s">
        <v>50</v>
      </c>
      <c r="E56" s="52"/>
      <c r="F56" s="52">
        <v>11800</v>
      </c>
      <c r="G56" s="52">
        <v>1000</v>
      </c>
      <c r="H56" s="51">
        <f t="shared" ref="H56" si="18">(I56-G56)</f>
        <v>11846.56</v>
      </c>
      <c r="I56" s="87">
        <v>12846.56</v>
      </c>
    </row>
    <row r="57" spans="1:9" x14ac:dyDescent="0.25">
      <c r="A57" s="159" t="s">
        <v>109</v>
      </c>
      <c r="B57" s="160"/>
      <c r="C57" s="161"/>
      <c r="D57" s="112" t="s">
        <v>108</v>
      </c>
      <c r="E57" s="51">
        <f>E58</f>
        <v>0</v>
      </c>
      <c r="F57" s="51">
        <f t="shared" ref="F57:I58" si="19">F58</f>
        <v>0</v>
      </c>
      <c r="G57" s="51">
        <f t="shared" si="19"/>
        <v>560</v>
      </c>
      <c r="H57" s="51">
        <f t="shared" si="19"/>
        <v>360</v>
      </c>
      <c r="I57" s="51">
        <f t="shared" si="19"/>
        <v>920</v>
      </c>
    </row>
    <row r="58" spans="1:9" ht="35.25" customHeight="1" x14ac:dyDescent="0.25">
      <c r="A58" s="180" t="s">
        <v>70</v>
      </c>
      <c r="B58" s="181"/>
      <c r="C58" s="182"/>
      <c r="D58" s="113" t="s">
        <v>40</v>
      </c>
      <c r="E58" s="51">
        <f>E59</f>
        <v>0</v>
      </c>
      <c r="F58" s="51">
        <f t="shared" si="19"/>
        <v>0</v>
      </c>
      <c r="G58" s="51">
        <f t="shared" si="19"/>
        <v>560</v>
      </c>
      <c r="H58" s="51">
        <f t="shared" si="19"/>
        <v>360</v>
      </c>
      <c r="I58" s="51">
        <f t="shared" si="19"/>
        <v>920</v>
      </c>
    </row>
    <row r="59" spans="1:9" ht="15" customHeight="1" x14ac:dyDescent="0.25">
      <c r="A59" s="174">
        <v>3</v>
      </c>
      <c r="B59" s="175"/>
      <c r="C59" s="176"/>
      <c r="D59" s="114" t="s">
        <v>22</v>
      </c>
      <c r="E59" s="51">
        <f>SUM(E60:E60)</f>
        <v>0</v>
      </c>
      <c r="F59" s="51">
        <f>SUM(F60:F60)</f>
        <v>0</v>
      </c>
      <c r="G59" s="51">
        <f>SUM(G60:G60)</f>
        <v>560</v>
      </c>
      <c r="H59" s="51">
        <f>SUM(H60:H60)</f>
        <v>360</v>
      </c>
      <c r="I59" s="51">
        <f>SUM(I60:I60)</f>
        <v>920</v>
      </c>
    </row>
    <row r="60" spans="1:9" x14ac:dyDescent="0.25">
      <c r="A60" s="177">
        <v>31</v>
      </c>
      <c r="B60" s="178"/>
      <c r="C60" s="179"/>
      <c r="D60" s="114" t="s">
        <v>23</v>
      </c>
      <c r="E60" s="51"/>
      <c r="F60" s="51"/>
      <c r="G60" s="51">
        <v>560</v>
      </c>
      <c r="H60" s="51">
        <f t="shared" ref="H60" si="20">(I60-G60)</f>
        <v>360</v>
      </c>
      <c r="I60" s="51">
        <v>920</v>
      </c>
    </row>
    <row r="61" spans="1:9" ht="25.5" x14ac:dyDescent="0.25">
      <c r="A61" s="159" t="s">
        <v>115</v>
      </c>
      <c r="B61" s="160"/>
      <c r="C61" s="161"/>
      <c r="D61" s="116" t="s">
        <v>114</v>
      </c>
      <c r="E61" s="51">
        <f>E62+E66</f>
        <v>0</v>
      </c>
      <c r="F61" s="51">
        <f t="shared" ref="F61:I61" si="21">F62+F66</f>
        <v>0</v>
      </c>
      <c r="G61" s="51">
        <f t="shared" si="21"/>
        <v>0</v>
      </c>
      <c r="H61" s="51">
        <f t="shared" si="21"/>
        <v>3835</v>
      </c>
      <c r="I61" s="51">
        <f t="shared" si="21"/>
        <v>3835</v>
      </c>
    </row>
    <row r="62" spans="1:9" x14ac:dyDescent="0.25">
      <c r="A62" s="180" t="s">
        <v>70</v>
      </c>
      <c r="B62" s="181"/>
      <c r="C62" s="182"/>
      <c r="D62" s="120" t="s">
        <v>40</v>
      </c>
      <c r="E62" s="51">
        <f>E63</f>
        <v>0</v>
      </c>
      <c r="F62" s="51">
        <f t="shared" ref="F62:I62" si="22">F63</f>
        <v>0</v>
      </c>
      <c r="G62" s="51">
        <f t="shared" si="22"/>
        <v>0</v>
      </c>
      <c r="H62" s="51">
        <f t="shared" si="22"/>
        <v>385</v>
      </c>
      <c r="I62" s="51">
        <f t="shared" si="22"/>
        <v>385</v>
      </c>
    </row>
    <row r="63" spans="1:9" x14ac:dyDescent="0.25">
      <c r="A63" s="174">
        <v>3</v>
      </c>
      <c r="B63" s="175"/>
      <c r="C63" s="176"/>
      <c r="D63" s="122" t="s">
        <v>22</v>
      </c>
      <c r="E63" s="51">
        <f>SUM(E64:E65)</f>
        <v>0</v>
      </c>
      <c r="F63" s="51">
        <f t="shared" ref="F63:I63" si="23">SUM(F64:F65)</f>
        <v>0</v>
      </c>
      <c r="G63" s="51">
        <f t="shared" si="23"/>
        <v>0</v>
      </c>
      <c r="H63" s="51">
        <f t="shared" si="23"/>
        <v>385</v>
      </c>
      <c r="I63" s="51">
        <f t="shared" si="23"/>
        <v>385</v>
      </c>
    </row>
    <row r="64" spans="1:9" x14ac:dyDescent="0.25">
      <c r="A64" s="177">
        <v>31</v>
      </c>
      <c r="B64" s="178"/>
      <c r="C64" s="179"/>
      <c r="D64" s="122" t="s">
        <v>23</v>
      </c>
      <c r="E64" s="51"/>
      <c r="F64" s="51"/>
      <c r="G64" s="51"/>
      <c r="H64" s="51">
        <f t="shared" ref="H64" si="24">(I64-G64)</f>
        <v>350</v>
      </c>
      <c r="I64" s="51">
        <v>350</v>
      </c>
    </row>
    <row r="65" spans="1:9" x14ac:dyDescent="0.25">
      <c r="A65" s="177">
        <v>32</v>
      </c>
      <c r="B65" s="178"/>
      <c r="C65" s="179"/>
      <c r="D65" s="122" t="s">
        <v>36</v>
      </c>
      <c r="E65" s="51"/>
      <c r="F65" s="51"/>
      <c r="G65" s="51"/>
      <c r="H65" s="51">
        <f t="shared" ref="H65" si="25">(I65-G65)</f>
        <v>35</v>
      </c>
      <c r="I65" s="51">
        <v>35</v>
      </c>
    </row>
    <row r="66" spans="1:9" x14ac:dyDescent="0.25">
      <c r="A66" s="180" t="s">
        <v>81</v>
      </c>
      <c r="B66" s="181"/>
      <c r="C66" s="182"/>
      <c r="D66" s="120" t="s">
        <v>40</v>
      </c>
      <c r="E66" s="51">
        <f>E67</f>
        <v>0</v>
      </c>
      <c r="F66" s="51">
        <f t="shared" ref="F66:I66" si="26">F67</f>
        <v>0</v>
      </c>
      <c r="G66" s="51">
        <f t="shared" si="26"/>
        <v>0</v>
      </c>
      <c r="H66" s="51">
        <f t="shared" si="26"/>
        <v>3450</v>
      </c>
      <c r="I66" s="51">
        <f t="shared" si="26"/>
        <v>3450</v>
      </c>
    </row>
    <row r="67" spans="1:9" x14ac:dyDescent="0.25">
      <c r="A67" s="174">
        <v>3</v>
      </c>
      <c r="B67" s="175"/>
      <c r="C67" s="176"/>
      <c r="D67" s="122" t="s">
        <v>22</v>
      </c>
      <c r="E67" s="51">
        <f>SUM(E68:E69)</f>
        <v>0</v>
      </c>
      <c r="F67" s="51">
        <f t="shared" ref="F67:I67" si="27">SUM(F68:F69)</f>
        <v>0</v>
      </c>
      <c r="G67" s="51">
        <f t="shared" si="27"/>
        <v>0</v>
      </c>
      <c r="H67" s="51">
        <f t="shared" si="27"/>
        <v>3450</v>
      </c>
      <c r="I67" s="51">
        <f t="shared" si="27"/>
        <v>3450</v>
      </c>
    </row>
    <row r="68" spans="1:9" x14ac:dyDescent="0.25">
      <c r="A68" s="177">
        <v>31</v>
      </c>
      <c r="B68" s="178"/>
      <c r="C68" s="179"/>
      <c r="D68" s="122" t="s">
        <v>23</v>
      </c>
      <c r="E68" s="51"/>
      <c r="F68" s="51"/>
      <c r="G68" s="51"/>
      <c r="H68" s="51">
        <f t="shared" ref="H68" si="28">(I68-G68)</f>
        <v>3150</v>
      </c>
      <c r="I68" s="51">
        <v>3150</v>
      </c>
    </row>
    <row r="69" spans="1:9" x14ac:dyDescent="0.25">
      <c r="A69" s="177">
        <v>32</v>
      </c>
      <c r="B69" s="178"/>
      <c r="C69" s="179"/>
      <c r="D69" s="122" t="s">
        <v>36</v>
      </c>
      <c r="E69" s="51"/>
      <c r="F69" s="51"/>
      <c r="G69" s="51"/>
      <c r="H69" s="51">
        <f t="shared" ref="H69" si="29">(I69-G69)</f>
        <v>300</v>
      </c>
      <c r="I69" s="51">
        <v>300</v>
      </c>
    </row>
    <row r="70" spans="1:9" x14ac:dyDescent="0.25">
      <c r="A70" s="183"/>
      <c r="B70" s="183"/>
      <c r="C70" s="183"/>
      <c r="D70" s="119"/>
      <c r="E70" s="108"/>
      <c r="F70" s="108"/>
      <c r="G70" s="108"/>
      <c r="H70" s="108"/>
    </row>
    <row r="71" spans="1:9" x14ac:dyDescent="0.25">
      <c r="A71" s="109"/>
      <c r="B71" s="109"/>
      <c r="C71" s="109"/>
      <c r="D71" s="119"/>
      <c r="E71" s="108"/>
      <c r="F71" s="108"/>
      <c r="G71" s="108"/>
      <c r="H71" s="108"/>
    </row>
    <row r="72" spans="1:9" x14ac:dyDescent="0.25">
      <c r="D72" s="115" t="s">
        <v>122</v>
      </c>
      <c r="F72" t="s">
        <v>102</v>
      </c>
      <c r="H72" t="s">
        <v>104</v>
      </c>
    </row>
    <row r="73" spans="1:9" x14ac:dyDescent="0.25">
      <c r="D73" s="115" t="s">
        <v>121</v>
      </c>
      <c r="F73" t="s">
        <v>103</v>
      </c>
      <c r="H73" t="s">
        <v>105</v>
      </c>
    </row>
    <row r="74" spans="1:9" x14ac:dyDescent="0.25">
      <c r="D74" s="115" t="s">
        <v>123</v>
      </c>
    </row>
  </sheetData>
  <mergeCells count="49">
    <mergeCell ref="A37:C37"/>
    <mergeCell ref="A3:I3"/>
    <mergeCell ref="A5:C5"/>
    <mergeCell ref="A7:C7"/>
    <mergeCell ref="A8:C8"/>
    <mergeCell ref="A26:C26"/>
    <mergeCell ref="A24:C24"/>
    <mergeCell ref="A25:C25"/>
    <mergeCell ref="A22:C22"/>
    <mergeCell ref="A12:C12"/>
    <mergeCell ref="A14:C14"/>
    <mergeCell ref="A23:C23"/>
    <mergeCell ref="A16:C16"/>
    <mergeCell ref="A17:C17"/>
    <mergeCell ref="A20:C20"/>
    <mergeCell ref="A21:C21"/>
    <mergeCell ref="A9:C9"/>
    <mergeCell ref="A10:C10"/>
    <mergeCell ref="A6:C6"/>
    <mergeCell ref="A11:C11"/>
    <mergeCell ref="A13:C13"/>
    <mergeCell ref="A1:J1"/>
    <mergeCell ref="A28:C28"/>
    <mergeCell ref="A65:C65"/>
    <mergeCell ref="A70:C70"/>
    <mergeCell ref="A29:C29"/>
    <mergeCell ref="A30:C30"/>
    <mergeCell ref="A35:C35"/>
    <mergeCell ref="A36:C36"/>
    <mergeCell ref="A38:C38"/>
    <mergeCell ref="A42:C42"/>
    <mergeCell ref="A43:C43"/>
    <mergeCell ref="A44:C44"/>
    <mergeCell ref="A49:C49"/>
    <mergeCell ref="A54:C54"/>
    <mergeCell ref="A57:C57"/>
    <mergeCell ref="A58:C58"/>
    <mergeCell ref="A67:C67"/>
    <mergeCell ref="A68:C68"/>
    <mergeCell ref="A69:C69"/>
    <mergeCell ref="A50:C50"/>
    <mergeCell ref="A51:C51"/>
    <mergeCell ref="A63:C63"/>
    <mergeCell ref="A64:C64"/>
    <mergeCell ref="A61:C61"/>
    <mergeCell ref="A62:C62"/>
    <mergeCell ref="A66:C66"/>
    <mergeCell ref="A60:C60"/>
    <mergeCell ref="A59:C59"/>
  </mergeCells>
  <pageMargins left="0.7" right="0.7" top="0.75" bottom="0.75" header="0.3" footer="0.3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 Račun prihoda i rashoda</vt:lpstr>
      <vt:lpstr>Rashodi prema funkcijskoj kl</vt:lpstr>
      <vt:lpstr>Račun financiranja</vt:lpstr>
      <vt:lpstr>POSEBNI DIO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Emina Belić</cp:lastModifiedBy>
  <cp:lastPrinted>2023-11-17T10:01:12Z</cp:lastPrinted>
  <dcterms:created xsi:type="dcterms:W3CDTF">2022-08-12T12:51:27Z</dcterms:created>
  <dcterms:modified xsi:type="dcterms:W3CDTF">2026-10-22T10:47:59Z</dcterms:modified>
</cp:coreProperties>
</file>