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09946E62-2E79-4753-BEAC-2BCF1941685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AŽETAK" sheetId="8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7" l="1"/>
  <c r="G12" i="3"/>
  <c r="E39" i="7" l="1"/>
  <c r="G11" i="8"/>
  <c r="G8" i="8"/>
  <c r="G14" i="8" s="1"/>
  <c r="H29" i="7" l="1"/>
  <c r="I30" i="7"/>
  <c r="I29" i="7" s="1"/>
  <c r="H30" i="7"/>
  <c r="G30" i="7"/>
  <c r="G29" i="7" s="1"/>
  <c r="F30" i="7"/>
  <c r="F29" i="7" s="1"/>
  <c r="E30" i="7"/>
  <c r="E29" i="7"/>
  <c r="G34" i="7"/>
  <c r="G33" i="7" s="1"/>
  <c r="E35" i="7"/>
  <c r="E34" i="7" s="1"/>
  <c r="E33" i="7" s="1"/>
  <c r="F35" i="7"/>
  <c r="F34" i="7" s="1"/>
  <c r="F33" i="7" s="1"/>
  <c r="G35" i="7"/>
  <c r="H35" i="7"/>
  <c r="H34" i="7" s="1"/>
  <c r="H33" i="7" s="1"/>
  <c r="I35" i="7"/>
  <c r="I34" i="7" s="1"/>
  <c r="I33" i="7" s="1"/>
  <c r="G26" i="7"/>
  <c r="I22" i="7"/>
  <c r="I21" i="7" s="1"/>
  <c r="I20" i="7" s="1"/>
  <c r="H22" i="7"/>
  <c r="H21" i="7" s="1"/>
  <c r="H20" i="7" s="1"/>
  <c r="G22" i="7"/>
  <c r="G21" i="7" s="1"/>
  <c r="G20" i="7" s="1"/>
  <c r="F22" i="7"/>
  <c r="F21" i="7" s="1"/>
  <c r="F20" i="7" s="1"/>
  <c r="E22" i="7"/>
  <c r="E21" i="7" s="1"/>
  <c r="E20" i="7" s="1"/>
  <c r="G68" i="7"/>
  <c r="G39" i="7"/>
  <c r="E43" i="7"/>
  <c r="E42" i="7" s="1"/>
  <c r="F43" i="7"/>
  <c r="G43" i="7"/>
  <c r="H43" i="7"/>
  <c r="I43" i="7"/>
  <c r="F72" i="7"/>
  <c r="F71" i="7" s="1"/>
  <c r="F70" i="7" s="1"/>
  <c r="F68" i="7"/>
  <c r="F67" i="7" s="1"/>
  <c r="F65" i="7"/>
  <c r="F64" i="7" s="1"/>
  <c r="F62" i="7"/>
  <c r="F57" i="7"/>
  <c r="F56" i="7" s="1"/>
  <c r="F54" i="7"/>
  <c r="F49" i="7"/>
  <c r="F46" i="7"/>
  <c r="F26" i="7"/>
  <c r="F25" i="7" s="1"/>
  <c r="F24" i="7" s="1"/>
  <c r="F17" i="7"/>
  <c r="F16" i="7" s="1"/>
  <c r="F14" i="7"/>
  <c r="F13" i="7" s="1"/>
  <c r="F9" i="7"/>
  <c r="F8" i="7" s="1"/>
  <c r="F7" i="7" s="1"/>
  <c r="F6" i="7" s="1"/>
  <c r="F48" i="7" l="1"/>
  <c r="F42" i="7"/>
  <c r="F39" i="7" s="1"/>
  <c r="F38" i="7" s="1"/>
  <c r="F12" i="7"/>
  <c r="C14" i="5"/>
  <c r="C12" i="5"/>
  <c r="C11" i="5" s="1"/>
  <c r="C10" i="5" s="1"/>
  <c r="G36" i="3"/>
  <c r="F27" i="3"/>
  <c r="F24" i="3"/>
  <c r="F21" i="3"/>
  <c r="F19" i="3"/>
  <c r="F17" i="3"/>
  <c r="F12" i="3"/>
  <c r="F37" i="7" l="1"/>
  <c r="F11" i="7" s="1"/>
  <c r="F11" i="3"/>
  <c r="F10" i="3" s="1"/>
  <c r="F37" i="8"/>
  <c r="G34" i="8" s="1"/>
  <c r="G37" i="8" s="1"/>
  <c r="H34" i="8" s="1"/>
  <c r="H37" i="8" s="1"/>
  <c r="I34" i="8" s="1"/>
  <c r="I37" i="8" s="1"/>
  <c r="J34" i="8" s="1"/>
  <c r="J37" i="8" s="1"/>
  <c r="J21" i="8"/>
  <c r="I21" i="8"/>
  <c r="H21" i="8"/>
  <c r="G21" i="8"/>
  <c r="F21" i="8"/>
  <c r="J11" i="8"/>
  <c r="I11" i="8"/>
  <c r="H11" i="8"/>
  <c r="F11" i="8"/>
  <c r="J8" i="8"/>
  <c r="J14" i="8" s="1"/>
  <c r="I8" i="8"/>
  <c r="H8" i="8"/>
  <c r="F8" i="8"/>
  <c r="H14" i="8" l="1"/>
  <c r="H22" i="8" s="1"/>
  <c r="H28" i="8" s="1"/>
  <c r="H29" i="8" s="1"/>
  <c r="I14" i="8"/>
  <c r="F14" i="8"/>
  <c r="I22" i="8"/>
  <c r="I28" i="8" s="1"/>
  <c r="I29" i="8" s="1"/>
  <c r="J22" i="8"/>
  <c r="J28" i="8" s="1"/>
  <c r="J29" i="8" s="1"/>
  <c r="G28" i="8"/>
  <c r="G29" i="8" s="1"/>
  <c r="F28" i="8" l="1"/>
  <c r="F29" i="8" s="1"/>
  <c r="G62" i="7"/>
  <c r="H62" i="7"/>
  <c r="I62" i="7"/>
  <c r="I49" i="7"/>
  <c r="I17" i="7" l="1"/>
  <c r="H17" i="7"/>
  <c r="I72" i="7"/>
  <c r="I71" i="7" s="1"/>
  <c r="I70" i="7" s="1"/>
  <c r="H72" i="7"/>
  <c r="H71" i="7" s="1"/>
  <c r="H70" i="7" s="1"/>
  <c r="G72" i="7"/>
  <c r="G71" i="7" s="1"/>
  <c r="G70" i="7" s="1"/>
  <c r="E72" i="7"/>
  <c r="E71" i="7" s="1"/>
  <c r="E70" i="7" s="1"/>
  <c r="G17" i="7"/>
  <c r="E17" i="7"/>
  <c r="H49" i="7" l="1"/>
  <c r="E49" i="7"/>
  <c r="E12" i="5" l="1"/>
  <c r="E11" i="5" s="1"/>
  <c r="F12" i="5"/>
  <c r="F11" i="5" s="1"/>
  <c r="B12" i="5"/>
  <c r="I57" i="7"/>
  <c r="I68" i="7"/>
  <c r="I54" i="7"/>
  <c r="I46" i="7"/>
  <c r="I42" i="7" s="1"/>
  <c r="I39" i="7" s="1"/>
  <c r="I38" i="7" s="1"/>
  <c r="I26" i="7"/>
  <c r="I25" i="7" s="1"/>
  <c r="I24" i="7" s="1"/>
  <c r="I48" i="7" l="1"/>
  <c r="E14" i="7"/>
  <c r="E12" i="3"/>
  <c r="H68" i="7" l="1"/>
  <c r="H67" i="7" s="1"/>
  <c r="G67" i="7"/>
  <c r="E68" i="7"/>
  <c r="E67" i="7" s="1"/>
  <c r="H65" i="7"/>
  <c r="H64" i="7" s="1"/>
  <c r="G65" i="7"/>
  <c r="G64" i="7" s="1"/>
  <c r="E65" i="7"/>
  <c r="E64" i="7" s="1"/>
  <c r="E62" i="7"/>
  <c r="H57" i="7"/>
  <c r="G57" i="7"/>
  <c r="E57" i="7"/>
  <c r="H54" i="7"/>
  <c r="G54" i="7"/>
  <c r="E54" i="7"/>
  <c r="E48" i="7" s="1"/>
  <c r="H46" i="7"/>
  <c r="H42" i="7" s="1"/>
  <c r="H39" i="7" s="1"/>
  <c r="H38" i="7" s="1"/>
  <c r="G46" i="7"/>
  <c r="G42" i="7" s="1"/>
  <c r="G38" i="7" s="1"/>
  <c r="E46" i="7"/>
  <c r="G56" i="7" l="1"/>
  <c r="H56" i="7"/>
  <c r="H48" i="7"/>
  <c r="G48" i="7"/>
  <c r="E56" i="7"/>
  <c r="I55" i="3"/>
  <c r="H55" i="3"/>
  <c r="E56" i="3"/>
  <c r="E55" i="3" s="1"/>
  <c r="F56" i="3"/>
  <c r="F55" i="3" s="1"/>
  <c r="F53" i="3"/>
  <c r="E53" i="3"/>
  <c r="F49" i="3"/>
  <c r="E49" i="3"/>
  <c r="F41" i="3"/>
  <c r="E41" i="3"/>
  <c r="F36" i="3"/>
  <c r="E36" i="3"/>
  <c r="G16" i="7"/>
  <c r="I67" i="7"/>
  <c r="G25" i="7"/>
  <c r="G24" i="7" s="1"/>
  <c r="H26" i="7"/>
  <c r="H25" i="7" s="1"/>
  <c r="H24" i="7" s="1"/>
  <c r="H16" i="7"/>
  <c r="I16" i="7"/>
  <c r="G14" i="7"/>
  <c r="G13" i="7" s="1"/>
  <c r="H14" i="7"/>
  <c r="H13" i="7" s="1"/>
  <c r="I14" i="7"/>
  <c r="I13" i="7" s="1"/>
  <c r="E26" i="7"/>
  <c r="E25" i="7" s="1"/>
  <c r="E24" i="7" s="1"/>
  <c r="E16" i="7"/>
  <c r="E13" i="7"/>
  <c r="G9" i="7"/>
  <c r="G8" i="7" s="1"/>
  <c r="G7" i="7" s="1"/>
  <c r="G6" i="7" s="1"/>
  <c r="H9" i="7"/>
  <c r="H8" i="7" s="1"/>
  <c r="H7" i="7" s="1"/>
  <c r="H6" i="7" s="1"/>
  <c r="I9" i="7"/>
  <c r="I8" i="7" s="1"/>
  <c r="I7" i="7" s="1"/>
  <c r="I6" i="7" s="1"/>
  <c r="E9" i="7"/>
  <c r="E8" i="7" s="1"/>
  <c r="E7" i="7" s="1"/>
  <c r="E6" i="7" s="1"/>
  <c r="H12" i="7" l="1"/>
  <c r="I12" i="7"/>
  <c r="E37" i="7"/>
  <c r="E38" i="7"/>
  <c r="G37" i="7"/>
  <c r="H37" i="7"/>
  <c r="I65" i="7"/>
  <c r="I64" i="7" s="1"/>
  <c r="I56" i="7" s="1"/>
  <c r="I37" i="7" s="1"/>
  <c r="G12" i="7"/>
  <c r="E12" i="7"/>
  <c r="E35" i="3"/>
  <c r="E34" i="3" s="1"/>
  <c r="F35" i="3"/>
  <c r="F34" i="3" s="1"/>
  <c r="F14" i="5"/>
  <c r="E14" i="5"/>
  <c r="B14" i="5"/>
  <c r="B11" i="5"/>
  <c r="D12" i="5"/>
  <c r="D11" i="5" s="1"/>
  <c r="D14" i="5"/>
  <c r="E11" i="7" l="1"/>
  <c r="H11" i="7"/>
  <c r="G11" i="7"/>
  <c r="I11" i="7"/>
  <c r="D10" i="5"/>
  <c r="B10" i="5"/>
  <c r="F10" i="5"/>
  <c r="E10" i="5"/>
  <c r="H35" i="3"/>
  <c r="H34" i="3" s="1"/>
  <c r="I35" i="3"/>
  <c r="I34" i="3" s="1"/>
  <c r="G56" i="3"/>
  <c r="G55" i="3" s="1"/>
  <c r="G53" i="3"/>
  <c r="G49" i="3"/>
  <c r="G41" i="3"/>
  <c r="G35" i="3" l="1"/>
  <c r="G34" i="3" s="1"/>
  <c r="G27" i="3"/>
  <c r="H27" i="3"/>
  <c r="I27" i="3"/>
  <c r="G24" i="3"/>
  <c r="G21" i="3"/>
  <c r="G19" i="3"/>
  <c r="G17" i="3"/>
  <c r="E27" i="3"/>
  <c r="E24" i="3"/>
  <c r="E21" i="3"/>
  <c r="E19" i="3"/>
  <c r="E17" i="3"/>
  <c r="I11" i="3" l="1"/>
  <c r="I10" i="3" s="1"/>
  <c r="H11" i="3"/>
  <c r="H10" i="3" s="1"/>
  <c r="G11" i="3"/>
  <c r="G10" i="3" s="1"/>
  <c r="E11" i="3"/>
  <c r="E10" i="3" s="1"/>
</calcChain>
</file>

<file path=xl/sharedStrings.xml><?xml version="1.0" encoding="utf-8"?>
<sst xmlns="http://schemas.openxmlformats.org/spreadsheetml/2006/main" count="264" uniqueCount="131">
  <si>
    <t>PRIHODI UKUPNO</t>
  </si>
  <si>
    <t>PRIHODI POSLOVANJA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</si>
  <si>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</si>
  <si>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</si>
  <si>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</si>
  <si>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</si>
  <si>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</si>
  <si>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</si>
  <si>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</si>
  <si>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</si>
  <si>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</si>
  <si>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</si>
  <si>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</si>
  <si>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</si>
  <si>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</si>
  <si>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</si>
  <si>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</si>
  <si>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</si>
  <si>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</si>
  <si>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</si>
  <si>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</si>
  <si>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</si>
  <si>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</si>
  <si>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041 Opći ekonomski, trgovački i poslovi vezani uz rad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</si>
  <si>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</si>
  <si>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</si>
  <si>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</si>
  <si>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</si>
  <si>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</si>
  <si>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</si>
  <si>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</si>
  <si>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</si>
  <si>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</si>
  <si>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</si>
  <si>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</si>
  <si>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</si>
  <si>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</si>
  <si>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</si>
  <si>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</si>
  <si>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</si>
  <si>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</si>
  <si>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FINANCIJSKI PLAN PRORAČUNSKOG KORISNIKA JEDINICE LOKALNE I PODRUČNE (REGIONALNE) SAMOUPRAVE 
ZA 2023. I PROJEKCIJA ZA 2024. I 2025. GODINU</t>
  </si>
  <si>
    <t>Rashodi za nabavu proizvedene dugotrajne imovine</t>
  </si>
  <si>
    <t>Naziv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</si>
  <si>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</si>
  <si>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</si>
  <si>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</si>
  <si>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Tekuće donacije</t>
  </si>
  <si>
    <t>Financijski rashodi</t>
  </si>
  <si>
    <t>Naknade građanima i kućanstvima na temelju osiguranja i druge naknade</t>
  </si>
  <si>
    <t>Naknade građanima i kućanstvima u naravi</t>
  </si>
  <si>
    <t>REKAPITULACIJA</t>
  </si>
  <si>
    <t>Ukupni prihodi</t>
  </si>
  <si>
    <t>Ukupni rashodi</t>
  </si>
  <si>
    <t>Razlika</t>
  </si>
  <si>
    <t>Rashodi financirani prenesenim viškom iz prethodnih godina</t>
  </si>
  <si>
    <t>Preneseni manjak pokriven tekućim prihodima</t>
  </si>
  <si>
    <t>09 Obrazovanje</t>
  </si>
  <si>
    <t>091 Predškolsko i osnovno obrazovanje</t>
  </si>
  <si>
    <t>0912 Osnovno obrazovanje</t>
  </si>
  <si>
    <t>096 Dodatne usluge u obrazovanju</t>
  </si>
  <si>
    <t>Izvor financiranja 011</t>
  </si>
  <si>
    <t>Izvor financiranja 031</t>
  </si>
  <si>
    <t>Vlastiti i ostali prihodi</t>
  </si>
  <si>
    <t>Izvor financiranja 043</t>
  </si>
  <si>
    <t>Ostali prihodi za posebne namjene</t>
  </si>
  <si>
    <t>PROGRAM 1013</t>
  </si>
  <si>
    <t>ŠKOLSTVO</t>
  </si>
  <si>
    <t>Aktivnost A101301</t>
  </si>
  <si>
    <t>Osnovno školstvo</t>
  </si>
  <si>
    <t>Decentralizirana sredstva</t>
  </si>
  <si>
    <t>Izvor financiranja 044</t>
  </si>
  <si>
    <t>Izvor financiranja 051</t>
  </si>
  <si>
    <t>Pomoći EU</t>
  </si>
  <si>
    <t>Aktivnost A101330</t>
  </si>
  <si>
    <t>Projekt e-škole</t>
  </si>
  <si>
    <t>Aktivnost A101304</t>
  </si>
  <si>
    <t>Natjecanja učenika</t>
  </si>
  <si>
    <t>PROGRAM 1001</t>
  </si>
  <si>
    <t>TEKUĆI IZDACI</t>
  </si>
  <si>
    <t>Projekt "Školski obroci svima"</t>
  </si>
  <si>
    <t>Izvor financiranja 052</t>
  </si>
  <si>
    <t>Ostale pomoći</t>
  </si>
  <si>
    <t>Izvor financiranja 061</t>
  </si>
  <si>
    <t>Donacije</t>
  </si>
  <si>
    <t>Izvor financiranja 93</t>
  </si>
  <si>
    <t>Vlastiti prihodi -višak</t>
  </si>
  <si>
    <t>Aktivnost T100103</t>
  </si>
  <si>
    <t>EUR</t>
  </si>
  <si>
    <t>Aktivnost A101314</t>
  </si>
  <si>
    <t>Ostali izdaci za osnovne škole</t>
  </si>
  <si>
    <t>Vlastiti prihodi - višak</t>
  </si>
  <si>
    <t>FINANCIJSKI PLAN PRORAČUNSKOG KORISNIKA JEDINICE LOKALNE I PODRUČNE (REGIONALNE) SAMOUPRAVE (OŠ HODOŠAN)
ZA 2023. I PROJEKCIJA ZA 2024. I 2025. GODINU</t>
  </si>
  <si>
    <t>Ravnatelj</t>
  </si>
  <si>
    <t>Damir Kovačić, dipl.inf.</t>
  </si>
  <si>
    <t>Predsjednica ŠO</t>
  </si>
  <si>
    <t>Ljiljana Zelenić</t>
  </si>
  <si>
    <t>Izvršenje 2022.</t>
  </si>
  <si>
    <t>Plan 2023.</t>
  </si>
  <si>
    <t>Plan za 2024.</t>
  </si>
  <si>
    <t>Projekcija 
za 2026.</t>
  </si>
  <si>
    <t>Donacija</t>
  </si>
  <si>
    <t>Aktivnost A101343</t>
  </si>
  <si>
    <t>Uvođenje građ.odgoja u OŠ</t>
  </si>
  <si>
    <t>Projekcija proračuna
za 2026.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</si>
  <si>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</si>
  <si>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</si>
  <si>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</si>
  <si>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</si>
  <si>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</si>
  <si>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</si>
  <si>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</si>
  <si>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</si>
  <si>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</si>
  <si>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</si>
  <si>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</si>
  <si>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TEKUĆE GODINE</t>
  </si>
  <si>
    <t>FINANCIJSKI PLAN PRORAČUNSKOG KORISNIKA JEDINICE LOKALNE I PODRUČNE (REGIONALNE) SAMOUPRAVE 
ZA 2025. I PROJEKCIJA ZA 2026. I 2027. GODINU</t>
  </si>
  <si>
    <t>FINANCIJSKI PLAN PRORAČUNSKOG KORISNIKA JEDINICE LOKALNE I PODRUČNE (REGIONALNE) SAMOUPRAVE  (OŠ HODOŠAN)
ZA 2024. I PROJEKCIJA ZA 2025. I 2026. GODINU</t>
  </si>
  <si>
    <t>Izvršenje 2023.</t>
  </si>
  <si>
    <t>Plan 2024.</t>
  </si>
  <si>
    <t>Plan za 2025.</t>
  </si>
  <si>
    <t>Projekcija 
za 2027.</t>
  </si>
  <si>
    <t>FINANCIJSKI PLAN PRORAČUNSKOG KORISNIKA JEDINICE LOKALNE I PODRUČNE (REGIONALNE) SAMOUPRAVE (OŠ HODOŠAN)
ZA 2025. I PROJEKCIJA ZA 2026. I 2027. GODINU</t>
  </si>
  <si>
    <t>Aktivnost A101320</t>
  </si>
  <si>
    <t>Projekt"Škole jednakih mogućnosti"</t>
  </si>
  <si>
    <t>Proračun za 2025.</t>
  </si>
  <si>
    <t>Projekcija proračuna
za 2027.</t>
  </si>
  <si>
    <t>Klasa:400-01/24-01/05</t>
  </si>
  <si>
    <t>Ur.broj: 2109-30-06-24-01</t>
  </si>
  <si>
    <t>Hodošan, 10.12.2024.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</si>
</sst>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8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 applyProtection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6" fillId="0" borderId="5" xfId="0" applyFont="1" applyBorder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4" fontId="3" fillId="2" borderId="3" xfId="1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 applyProtection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0" fontId="19" fillId="2" borderId="3" xfId="0" quotePrefix="1" applyFont="1" applyFill="1" applyBorder="1" applyAlignment="1">
      <alignment horizontal="left" vertical="center"/>
    </xf>
    <xf numFmtId="0" fontId="19" fillId="2" borderId="3" xfId="0" quotePrefix="1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 applyProtection="1">
      <alignment horizontal="righ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9" fillId="2" borderId="3" xfId="0" applyNumberFormat="1" applyFont="1" applyFill="1" applyBorder="1" applyAlignment="1" applyProtection="1">
      <alignment horizontal="left" vertical="center" wrapText="1"/>
    </xf>
    <xf numFmtId="4" fontId="3" fillId="2" borderId="4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6" fillId="4" borderId="3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4" fontId="6" fillId="2" borderId="4" xfId="0" applyNumberFormat="1" applyFont="1" applyFill="1" applyBorder="1" applyAlignment="1">
      <alignment horizontal="center" wrapText="1"/>
    </xf>
    <xf numFmtId="0" fontId="0" fillId="0" borderId="3" xfId="0" applyBorder="1"/>
    <xf numFmtId="0" fontId="20" fillId="0" borderId="3" xfId="0" applyFont="1" applyBorder="1" applyAlignment="1">
      <alignment wrapText="1"/>
    </xf>
    <xf numFmtId="49" fontId="9" fillId="2" borderId="3" xfId="0" quotePrefix="1" applyNumberFormat="1" applyFont="1" applyFill="1" applyBorder="1" applyAlignment="1">
      <alignment horizontal="left" vertical="center" wrapText="1"/>
    </xf>
    <xf numFmtId="4" fontId="21" fillId="2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4" fontId="0" fillId="0" borderId="3" xfId="0" applyNumberFormat="1" applyBorder="1"/>
    <xf numFmtId="4" fontId="6" fillId="4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6" xfId="0" applyNumberFormat="1" applyFont="1" applyFill="1" applyBorder="1" applyAlignment="1" applyProtection="1">
      <alignment horizontal="left" vertical="center" wrapText="1" indent="1"/>
    </xf>
    <xf numFmtId="0" fontId="3" fillId="2" borderId="7" xfId="0" applyNumberFormat="1" applyFont="1" applyFill="1" applyBorder="1" applyAlignment="1" applyProtection="1">
      <alignment horizontal="left" vertical="center" wrapText="1" indent="1"/>
    </xf>
    <xf numFmtId="0" fontId="3" fillId="2" borderId="8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vertical="center" wrapText="1" inden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4" fontId="0" fillId="0" borderId="4" xfId="0" applyNumberFormat="1" applyBorder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8" fillId="3" borderId="2" xfId="0" applyNumberFormat="1" applyFont="1" applyFill="1" applyBorder="1" applyAlignment="1" applyProtection="1">
      <alignment vertical="center"/>
    </xf>
    <xf numFmtId="3" fontId="10" fillId="4" borderId="1" xfId="0" quotePrefix="1" applyNumberFormat="1" applyFont="1" applyFill="1" applyBorder="1" applyAlignment="1">
      <alignment horizontal="right"/>
    </xf>
    <xf numFmtId="3" fontId="10" fillId="4" borderId="3" xfId="0" applyNumberFormat="1" applyFont="1" applyFill="1" applyBorder="1" applyAlignment="1" applyProtection="1">
      <alignment horizontal="right" wrapText="1"/>
    </xf>
    <xf numFmtId="3" fontId="10" fillId="3" borderId="1" xfId="0" quotePrefix="1" applyNumberFormat="1" applyFont="1" applyFill="1" applyBorder="1" applyAlignment="1">
      <alignment horizontal="right"/>
    </xf>
    <xf numFmtId="3" fontId="10" fillId="3" borderId="3" xfId="0" quotePrefix="1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quotePrefix="1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/>
    <xf numFmtId="0" fontId="10" fillId="0" borderId="1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center" wrapText="1"/>
    </xf>
    <xf numFmtId="0" fontId="10" fillId="0" borderId="2" xfId="0" quotePrefix="1" applyNumberFormat="1" applyFont="1" applyFill="1" applyBorder="1" applyAlignment="1" applyProtection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0" fontId="0" fillId="2" borderId="0" xfId="0" applyFill="1"/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0" fontId="12" fillId="0" borderId="0" xfId="0" applyFont="1" applyAlignment="1">
      <alignment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vertical="center" wrapText="1"/>
    </xf>
    <xf numFmtId="0" fontId="8" fillId="3" borderId="2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quotePrefix="1" applyNumberFormat="1" applyFont="1" applyFill="1" applyBorder="1" applyAlignment="1" applyProtection="1">
      <alignment horizontal="left" vertical="center" wrapText="1"/>
    </xf>
    <xf numFmtId="0" fontId="10" fillId="3" borderId="1" xfId="0" quotePrefix="1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wrapText="1"/>
    </xf>
    <xf numFmtId="0" fontId="15" fillId="0" borderId="0" xfId="0" applyNumberFormat="1" applyFont="1" applyFill="1" applyBorder="1" applyAlignment="1" applyProtection="1">
      <alignment wrapText="1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7" fillId="2" borderId="1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workbookViewId="0">
      <selection activeCell="H10" sqref="H10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132" t="s">
        <v>117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18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.75" x14ac:dyDescent="0.25">
      <c r="A3" s="132" t="s">
        <v>28</v>
      </c>
      <c r="B3" s="132"/>
      <c r="C3" s="132"/>
      <c r="D3" s="132"/>
      <c r="E3" s="132"/>
      <c r="F3" s="132"/>
      <c r="G3" s="132"/>
      <c r="H3" s="132"/>
      <c r="I3" s="133"/>
      <c r="J3" s="133"/>
    </row>
    <row r="4" spans="1:10" ht="18" x14ac:dyDescent="0.25">
      <c r="A4" s="25"/>
      <c r="B4" s="25"/>
      <c r="C4" s="25"/>
      <c r="D4" s="25"/>
      <c r="E4" s="25"/>
      <c r="F4" s="25"/>
      <c r="G4" s="25"/>
      <c r="H4" s="25"/>
      <c r="I4" s="5"/>
      <c r="J4" s="5"/>
    </row>
    <row r="5" spans="1:10" ht="15.75" x14ac:dyDescent="0.25">
      <c r="A5" s="132" t="s">
        <v>35</v>
      </c>
      <c r="B5" s="134"/>
      <c r="C5" s="134"/>
      <c r="D5" s="134"/>
      <c r="E5" s="134"/>
      <c r="F5" s="134"/>
      <c r="G5" s="134"/>
      <c r="H5" s="134"/>
      <c r="I5" s="134"/>
      <c r="J5" s="134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9" t="s">
        <v>88</v>
      </c>
    </row>
    <row r="7" spans="1:10" ht="25.5" x14ac:dyDescent="0.25">
      <c r="A7" s="30"/>
      <c r="B7" s="31"/>
      <c r="C7" s="31"/>
      <c r="D7" s="32"/>
      <c r="E7" s="33"/>
      <c r="F7" s="3" t="s">
        <v>119</v>
      </c>
      <c r="G7" s="3" t="s">
        <v>120</v>
      </c>
      <c r="H7" s="3" t="s">
        <v>126</v>
      </c>
      <c r="I7" s="3" t="s">
        <v>104</v>
      </c>
      <c r="J7" s="3" t="s">
        <v>127</v>
      </c>
    </row>
    <row r="8" spans="1:10" x14ac:dyDescent="0.25">
      <c r="A8" s="135" t="s">
        <v>0</v>
      </c>
      <c r="B8" s="136"/>
      <c r="C8" s="136"/>
      <c r="D8" s="136"/>
      <c r="E8" s="137"/>
      <c r="F8" s="34">
        <f>F9+F10</f>
        <v>944447.67</v>
      </c>
      <c r="G8" s="34">
        <f t="shared" ref="G8" si="0">G9+G10</f>
        <v>1365000</v>
      </c>
      <c r="H8" s="34">
        <f t="shared" ref="H8:J8" si="1">H9+H10</f>
        <v>1393800</v>
      </c>
      <c r="I8" s="34">
        <f t="shared" si="1"/>
        <v>1574000</v>
      </c>
      <c r="J8" s="34">
        <f t="shared" si="1"/>
        <v>1685000</v>
      </c>
    </row>
    <row r="9" spans="1:10" x14ac:dyDescent="0.25">
      <c r="A9" s="138" t="s">
        <v>105</v>
      </c>
      <c r="B9" s="139"/>
      <c r="C9" s="139"/>
      <c r="D9" s="139"/>
      <c r="E9" s="131"/>
      <c r="F9" s="35">
        <v>944447.67</v>
      </c>
      <c r="G9" s="35">
        <v>1365000</v>
      </c>
      <c r="H9" s="35">
        <v>1393800</v>
      </c>
      <c r="I9" s="35">
        <v>1574000</v>
      </c>
      <c r="J9" s="35">
        <v>1685000</v>
      </c>
    </row>
    <row r="10" spans="1:10" x14ac:dyDescent="0.25">
      <c r="A10" s="140" t="s">
        <v>106</v>
      </c>
      <c r="B10" s="131"/>
      <c r="C10" s="131"/>
      <c r="D10" s="131"/>
      <c r="E10" s="131"/>
      <c r="F10" s="35"/>
      <c r="G10" s="35"/>
      <c r="H10" s="35"/>
      <c r="I10" s="35"/>
      <c r="J10" s="35"/>
    </row>
    <row r="11" spans="1:10" x14ac:dyDescent="0.25">
      <c r="A11" s="40" t="s">
        <v>2</v>
      </c>
      <c r="B11" s="104"/>
      <c r="C11" s="104"/>
      <c r="D11" s="104"/>
      <c r="E11" s="104"/>
      <c r="F11" s="34">
        <f>F12+F13</f>
        <v>954823.3</v>
      </c>
      <c r="G11" s="34">
        <f t="shared" ref="G11" si="2">G12+G13</f>
        <v>1364000</v>
      </c>
      <c r="H11" s="34">
        <f t="shared" ref="H11:J11" si="3">H12+H13</f>
        <v>1393800</v>
      </c>
      <c r="I11" s="34">
        <f t="shared" si="3"/>
        <v>1574000</v>
      </c>
      <c r="J11" s="34">
        <f t="shared" si="3"/>
        <v>1685000</v>
      </c>
    </row>
    <row r="12" spans="1:10" x14ac:dyDescent="0.25">
      <c r="A12" s="141" t="s">
        <v>107</v>
      </c>
      <c r="B12" s="139"/>
      <c r="C12" s="139"/>
      <c r="D12" s="139"/>
      <c r="E12" s="139"/>
      <c r="F12" s="35">
        <v>944409.75</v>
      </c>
      <c r="G12" s="35">
        <v>1349000</v>
      </c>
      <c r="H12" s="35">
        <v>1380300</v>
      </c>
      <c r="I12" s="35">
        <v>1553000</v>
      </c>
      <c r="J12" s="36">
        <v>1664000</v>
      </c>
    </row>
    <row r="13" spans="1:10" x14ac:dyDescent="0.25">
      <c r="A13" s="130" t="s">
        <v>108</v>
      </c>
      <c r="B13" s="131"/>
      <c r="C13" s="131"/>
      <c r="D13" s="131"/>
      <c r="E13" s="131"/>
      <c r="F13" s="37">
        <v>10413.549999999999</v>
      </c>
      <c r="G13" s="37">
        <v>15000</v>
      </c>
      <c r="H13" s="37">
        <v>13500</v>
      </c>
      <c r="I13" s="37">
        <v>21000</v>
      </c>
      <c r="J13" s="36">
        <v>21000</v>
      </c>
    </row>
    <row r="14" spans="1:10" x14ac:dyDescent="0.25">
      <c r="A14" s="142" t="s">
        <v>3</v>
      </c>
      <c r="B14" s="136"/>
      <c r="C14" s="136"/>
      <c r="D14" s="136"/>
      <c r="E14" s="136"/>
      <c r="F14" s="34">
        <f>F8-F11</f>
        <v>-10375.630000000005</v>
      </c>
      <c r="G14" s="34">
        <f t="shared" ref="G14" si="4">G8-G11</f>
        <v>1000</v>
      </c>
      <c r="H14" s="34">
        <f t="shared" ref="H14:J14" si="5">H8-H11</f>
        <v>0</v>
      </c>
      <c r="I14" s="34">
        <f t="shared" si="5"/>
        <v>0</v>
      </c>
      <c r="J14" s="34">
        <f t="shared" si="5"/>
        <v>0</v>
      </c>
    </row>
    <row r="15" spans="1:10" ht="18" x14ac:dyDescent="0.25">
      <c r="A15" s="25"/>
      <c r="B15" s="23"/>
      <c r="C15" s="23"/>
      <c r="D15" s="23"/>
      <c r="E15" s="23"/>
      <c r="F15" s="23"/>
      <c r="G15" s="23"/>
      <c r="H15" s="24"/>
      <c r="I15" s="24"/>
      <c r="J15" s="24"/>
    </row>
    <row r="16" spans="1:10" ht="15.75" x14ac:dyDescent="0.25">
      <c r="A16" s="132" t="s">
        <v>36</v>
      </c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 ht="18" x14ac:dyDescent="0.25">
      <c r="A17" s="25"/>
      <c r="B17" s="23"/>
      <c r="C17" s="23"/>
      <c r="D17" s="23"/>
      <c r="E17" s="23"/>
      <c r="F17" s="23"/>
      <c r="G17" s="23"/>
      <c r="H17" s="24"/>
      <c r="I17" s="24"/>
      <c r="J17" s="24"/>
    </row>
    <row r="18" spans="1:10" ht="25.5" x14ac:dyDescent="0.25">
      <c r="A18" s="30"/>
      <c r="B18" s="31"/>
      <c r="C18" s="31"/>
      <c r="D18" s="32"/>
      <c r="E18" s="33"/>
      <c r="F18" s="3" t="s">
        <v>119</v>
      </c>
      <c r="G18" s="3" t="s">
        <v>120</v>
      </c>
      <c r="H18" s="3" t="s">
        <v>126</v>
      </c>
      <c r="I18" s="3" t="s">
        <v>104</v>
      </c>
      <c r="J18" s="3" t="s">
        <v>127</v>
      </c>
    </row>
    <row r="19" spans="1:10" x14ac:dyDescent="0.25">
      <c r="A19" s="130" t="s">
        <v>109</v>
      </c>
      <c r="B19" s="131"/>
      <c r="C19" s="131"/>
      <c r="D19" s="131"/>
      <c r="E19" s="131"/>
      <c r="F19" s="37"/>
      <c r="G19" s="37"/>
      <c r="H19" s="37"/>
      <c r="I19" s="37"/>
      <c r="J19" s="36"/>
    </row>
    <row r="20" spans="1:10" x14ac:dyDescent="0.25">
      <c r="A20" s="130" t="s">
        <v>110</v>
      </c>
      <c r="B20" s="131"/>
      <c r="C20" s="131"/>
      <c r="D20" s="131"/>
      <c r="E20" s="131"/>
      <c r="F20" s="37"/>
      <c r="G20" s="37"/>
      <c r="H20" s="37"/>
      <c r="I20" s="37"/>
      <c r="J20" s="36"/>
    </row>
    <row r="21" spans="1:10" x14ac:dyDescent="0.25">
      <c r="A21" s="142" t="s">
        <v>5</v>
      </c>
      <c r="B21" s="136"/>
      <c r="C21" s="136"/>
      <c r="D21" s="136"/>
      <c r="E21" s="136"/>
      <c r="F21" s="34">
        <f>F19-F20</f>
        <v>0</v>
      </c>
      <c r="G21" s="34">
        <f t="shared" ref="G21:J21" si="6">G19-G20</f>
        <v>0</v>
      </c>
      <c r="H21" s="34">
        <f t="shared" si="6"/>
        <v>0</v>
      </c>
      <c r="I21" s="34">
        <f t="shared" si="6"/>
        <v>0</v>
      </c>
      <c r="J21" s="34">
        <f t="shared" si="6"/>
        <v>0</v>
      </c>
    </row>
    <row r="22" spans="1:10" x14ac:dyDescent="0.25">
      <c r="A22" s="142" t="s">
        <v>6</v>
      </c>
      <c r="B22" s="136"/>
      <c r="C22" s="136"/>
      <c r="D22" s="136"/>
      <c r="E22" s="136"/>
      <c r="F22" s="34"/>
      <c r="G22" s="34"/>
      <c r="H22" s="34">
        <f t="shared" ref="H22:J22" si="7">H14+H21</f>
        <v>0</v>
      </c>
      <c r="I22" s="34">
        <f t="shared" si="7"/>
        <v>0</v>
      </c>
      <c r="J22" s="34">
        <f t="shared" si="7"/>
        <v>0</v>
      </c>
    </row>
    <row r="23" spans="1:10" ht="18" x14ac:dyDescent="0.25">
      <c r="A23" s="22"/>
      <c r="B23" s="23"/>
      <c r="C23" s="23"/>
      <c r="D23" s="23"/>
      <c r="E23" s="23"/>
      <c r="F23" s="23"/>
      <c r="G23" s="23"/>
      <c r="H23" s="24"/>
      <c r="I23" s="24"/>
      <c r="J23" s="24"/>
    </row>
    <row r="24" spans="1:10" ht="15.75" x14ac:dyDescent="0.25">
      <c r="A24" s="132" t="s">
        <v>111</v>
      </c>
      <c r="B24" s="134"/>
      <c r="C24" s="134"/>
      <c r="D24" s="134"/>
      <c r="E24" s="134"/>
      <c r="F24" s="134"/>
      <c r="G24" s="134"/>
      <c r="H24" s="134"/>
      <c r="I24" s="134"/>
      <c r="J24" s="134"/>
    </row>
    <row r="25" spans="1:10" ht="15.75" x14ac:dyDescent="0.25">
      <c r="A25" s="102"/>
      <c r="B25" s="103"/>
      <c r="C25" s="103"/>
      <c r="D25" s="103"/>
      <c r="E25" s="103"/>
      <c r="F25" s="103"/>
      <c r="G25" s="103"/>
      <c r="H25" s="103"/>
      <c r="I25" s="103"/>
      <c r="J25" s="103"/>
    </row>
    <row r="26" spans="1:10" ht="25.5" x14ac:dyDescent="0.25">
      <c r="A26" s="30"/>
      <c r="B26" s="31"/>
      <c r="C26" s="31"/>
      <c r="D26" s="32"/>
      <c r="E26" s="33"/>
      <c r="F26" s="3" t="s">
        <v>119</v>
      </c>
      <c r="G26" s="3" t="s">
        <v>120</v>
      </c>
      <c r="H26" s="3" t="s">
        <v>126</v>
      </c>
      <c r="I26" s="3" t="s">
        <v>104</v>
      </c>
      <c r="J26" s="3" t="s">
        <v>127</v>
      </c>
    </row>
    <row r="27" spans="1:10" ht="15" customHeight="1" x14ac:dyDescent="0.25">
      <c r="A27" s="145" t="s">
        <v>112</v>
      </c>
      <c r="B27" s="146"/>
      <c r="C27" s="146"/>
      <c r="D27" s="146"/>
      <c r="E27" s="147"/>
      <c r="F27" s="105"/>
      <c r="G27" s="105">
        <v>0</v>
      </c>
      <c r="H27" s="105">
        <v>0</v>
      </c>
      <c r="I27" s="105">
        <v>0</v>
      </c>
      <c r="J27" s="106">
        <v>0</v>
      </c>
    </row>
    <row r="28" spans="1:10" ht="15" customHeight="1" x14ac:dyDescent="0.25">
      <c r="A28" s="142" t="s">
        <v>113</v>
      </c>
      <c r="B28" s="136"/>
      <c r="C28" s="136"/>
      <c r="D28" s="136"/>
      <c r="E28" s="136"/>
      <c r="F28" s="107">
        <f>F22+F27</f>
        <v>0</v>
      </c>
      <c r="G28" s="107">
        <f t="shared" ref="G28:J28" si="8">G22+G27</f>
        <v>0</v>
      </c>
      <c r="H28" s="107">
        <f t="shared" si="8"/>
        <v>0</v>
      </c>
      <c r="I28" s="107">
        <f t="shared" si="8"/>
        <v>0</v>
      </c>
      <c r="J28" s="108">
        <f t="shared" si="8"/>
        <v>0</v>
      </c>
    </row>
    <row r="29" spans="1:10" ht="45" customHeight="1" x14ac:dyDescent="0.25">
      <c r="A29" s="135" t="s">
        <v>114</v>
      </c>
      <c r="B29" s="148"/>
      <c r="C29" s="148"/>
      <c r="D29" s="148"/>
      <c r="E29" s="149"/>
      <c r="F29" s="107">
        <f>F14+F21+F27-F28</f>
        <v>-10375.630000000005</v>
      </c>
      <c r="G29" s="107">
        <f t="shared" ref="G29:J29" si="9">G14+G21+G27-G28</f>
        <v>1000</v>
      </c>
      <c r="H29" s="107">
        <f t="shared" si="9"/>
        <v>0</v>
      </c>
      <c r="I29" s="107">
        <f t="shared" si="9"/>
        <v>0</v>
      </c>
      <c r="J29" s="108">
        <f t="shared" si="9"/>
        <v>0</v>
      </c>
    </row>
    <row r="30" spans="1:10" ht="15.75" x14ac:dyDescent="0.25">
      <c r="A30" s="109"/>
      <c r="B30" s="110"/>
      <c r="C30" s="110"/>
      <c r="D30" s="110"/>
      <c r="E30" s="110"/>
      <c r="F30" s="110"/>
      <c r="G30" s="110"/>
      <c r="H30" s="110"/>
      <c r="I30" s="110"/>
      <c r="J30" s="110"/>
    </row>
    <row r="31" spans="1:10" ht="15.75" x14ac:dyDescent="0.25">
      <c r="A31" s="150" t="s">
        <v>115</v>
      </c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18" x14ac:dyDescent="0.25">
      <c r="A32" s="111"/>
      <c r="B32" s="112"/>
      <c r="C32" s="112"/>
      <c r="D32" s="112"/>
      <c r="E32" s="112"/>
      <c r="F32" s="112"/>
      <c r="G32" s="112"/>
      <c r="H32" s="113"/>
      <c r="I32" s="113"/>
      <c r="J32" s="113"/>
    </row>
    <row r="33" spans="1:10" ht="25.5" x14ac:dyDescent="0.25">
      <c r="A33" s="114"/>
      <c r="B33" s="115"/>
      <c r="C33" s="115"/>
      <c r="D33" s="116"/>
      <c r="E33" s="117"/>
      <c r="F33" s="3" t="s">
        <v>119</v>
      </c>
      <c r="G33" s="3" t="s">
        <v>120</v>
      </c>
      <c r="H33" s="3" t="s">
        <v>126</v>
      </c>
      <c r="I33" s="3" t="s">
        <v>104</v>
      </c>
      <c r="J33" s="3" t="s">
        <v>127</v>
      </c>
    </row>
    <row r="34" spans="1:10" x14ac:dyDescent="0.25">
      <c r="A34" s="145" t="s">
        <v>112</v>
      </c>
      <c r="B34" s="146"/>
      <c r="C34" s="146"/>
      <c r="D34" s="146"/>
      <c r="E34" s="147"/>
      <c r="F34" s="105">
        <v>0</v>
      </c>
      <c r="G34" s="105">
        <f>F37</f>
        <v>0</v>
      </c>
      <c r="H34" s="105">
        <f>G37</f>
        <v>0</v>
      </c>
      <c r="I34" s="105">
        <f>H37</f>
        <v>0</v>
      </c>
      <c r="J34" s="106">
        <f>I37</f>
        <v>0</v>
      </c>
    </row>
    <row r="35" spans="1:10" ht="28.5" customHeight="1" x14ac:dyDescent="0.25">
      <c r="A35" s="145" t="s">
        <v>4</v>
      </c>
      <c r="B35" s="146"/>
      <c r="C35" s="146"/>
      <c r="D35" s="146"/>
      <c r="E35" s="147"/>
      <c r="F35" s="105">
        <v>0</v>
      </c>
      <c r="G35" s="105"/>
      <c r="H35" s="105"/>
      <c r="I35" s="105"/>
      <c r="J35" s="106"/>
    </row>
    <row r="36" spans="1:10" x14ac:dyDescent="0.25">
      <c r="A36" s="145" t="s">
        <v>116</v>
      </c>
      <c r="B36" s="151"/>
      <c r="C36" s="151"/>
      <c r="D36" s="151"/>
      <c r="E36" s="152"/>
      <c r="F36" s="105"/>
      <c r="G36" s="105">
        <v>0</v>
      </c>
      <c r="H36" s="105"/>
      <c r="I36" s="105"/>
      <c r="J36" s="106"/>
    </row>
    <row r="37" spans="1:10" ht="15" customHeight="1" x14ac:dyDescent="0.25">
      <c r="A37" s="142" t="s">
        <v>113</v>
      </c>
      <c r="B37" s="136"/>
      <c r="C37" s="136"/>
      <c r="D37" s="136"/>
      <c r="E37" s="136"/>
      <c r="F37" s="38">
        <f>F34-F35+F36</f>
        <v>0</v>
      </c>
      <c r="G37" s="38">
        <f t="shared" ref="G37:J37" si="10">G34-G35+G36</f>
        <v>0</v>
      </c>
      <c r="H37" s="38">
        <f t="shared" si="10"/>
        <v>0</v>
      </c>
      <c r="I37" s="38">
        <f t="shared" si="10"/>
        <v>0</v>
      </c>
      <c r="J37" s="118">
        <f t="shared" si="10"/>
        <v>0</v>
      </c>
    </row>
    <row r="38" spans="1:10" ht="17.25" customHeight="1" x14ac:dyDescent="0.25"/>
    <row r="39" spans="1:10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7"/>
  <sheetViews>
    <sheetView topLeftCell="A28" workbookViewId="0">
      <selection activeCell="G49" sqref="G4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132" t="s">
        <v>118</v>
      </c>
      <c r="B1" s="132"/>
      <c r="C1" s="132"/>
      <c r="D1" s="132"/>
      <c r="E1" s="132"/>
      <c r="F1" s="132"/>
      <c r="G1" s="132"/>
      <c r="H1" s="132"/>
      <c r="I1" s="132"/>
    </row>
    <row r="2" spans="1:9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32" t="s">
        <v>28</v>
      </c>
      <c r="B3" s="132"/>
      <c r="C3" s="132"/>
      <c r="D3" s="132"/>
      <c r="E3" s="132"/>
      <c r="F3" s="132"/>
      <c r="G3" s="132"/>
      <c r="H3" s="133"/>
      <c r="I3" s="133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25">
      <c r="A5" s="132" t="s">
        <v>8</v>
      </c>
      <c r="B5" s="134"/>
      <c r="C5" s="134"/>
      <c r="D5" s="134"/>
      <c r="E5" s="134"/>
      <c r="F5" s="134"/>
      <c r="G5" s="134"/>
      <c r="H5" s="134"/>
      <c r="I5" s="134"/>
    </row>
    <row r="6" spans="1:9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9" ht="15.75" x14ac:dyDescent="0.25">
      <c r="A7" s="132" t="s">
        <v>1</v>
      </c>
      <c r="B7" s="153"/>
      <c r="C7" s="153"/>
      <c r="D7" s="153"/>
      <c r="E7" s="153"/>
      <c r="F7" s="153"/>
      <c r="G7" s="153"/>
      <c r="H7" s="153"/>
      <c r="I7" s="153"/>
    </row>
    <row r="8" spans="1:9" ht="18" x14ac:dyDescent="0.25">
      <c r="A8" s="4"/>
      <c r="B8" s="4"/>
      <c r="C8" s="4"/>
      <c r="D8" s="4"/>
      <c r="E8" s="4"/>
      <c r="F8" s="4"/>
      <c r="G8" s="4"/>
      <c r="H8" s="5"/>
      <c r="I8" s="91" t="s">
        <v>88</v>
      </c>
    </row>
    <row r="9" spans="1:9" ht="25.5" x14ac:dyDescent="0.25">
      <c r="A9" s="21" t="s">
        <v>9</v>
      </c>
      <c r="B9" s="20" t="s">
        <v>10</v>
      </c>
      <c r="C9" s="20" t="s">
        <v>11</v>
      </c>
      <c r="D9" s="20" t="s">
        <v>7</v>
      </c>
      <c r="E9" s="20" t="s">
        <v>119</v>
      </c>
      <c r="F9" s="21" t="s">
        <v>120</v>
      </c>
      <c r="G9" s="21" t="s">
        <v>121</v>
      </c>
      <c r="H9" s="21" t="s">
        <v>100</v>
      </c>
      <c r="I9" s="21" t="s">
        <v>122</v>
      </c>
    </row>
    <row r="10" spans="1:9" x14ac:dyDescent="0.25">
      <c r="A10" s="21"/>
      <c r="B10" s="20"/>
      <c r="C10" s="20"/>
      <c r="D10" s="20" t="s">
        <v>0</v>
      </c>
      <c r="E10" s="80">
        <f>E11+E27</f>
        <v>944447.67000000016</v>
      </c>
      <c r="F10" s="49">
        <f>F11+F27</f>
        <v>1365000</v>
      </c>
      <c r="G10" s="49">
        <f>G11+G27</f>
        <v>1393800</v>
      </c>
      <c r="H10" s="49">
        <f>H11+H27</f>
        <v>1574000</v>
      </c>
      <c r="I10" s="49">
        <f>I11+I27</f>
        <v>1685000</v>
      </c>
    </row>
    <row r="11" spans="1:9" ht="15.75" customHeight="1" x14ac:dyDescent="0.25">
      <c r="A11" s="11">
        <v>6</v>
      </c>
      <c r="B11" s="11"/>
      <c r="C11" s="11"/>
      <c r="D11" s="11" t="s">
        <v>12</v>
      </c>
      <c r="E11" s="46">
        <f>E12+E17+E19+E21+E24</f>
        <v>944447.67000000016</v>
      </c>
      <c r="F11" s="46">
        <f>F12+F17+F19+F21+F24</f>
        <v>1365000</v>
      </c>
      <c r="G11" s="46">
        <f>G12+G17+G19+G21+G24</f>
        <v>1393800</v>
      </c>
      <c r="H11" s="46">
        <f>H12+H17+H19+H21+H24</f>
        <v>1574000</v>
      </c>
      <c r="I11" s="46">
        <f>I12+I17+I19+I21+I24</f>
        <v>1685000</v>
      </c>
    </row>
    <row r="12" spans="1:9" ht="38.25" x14ac:dyDescent="0.25">
      <c r="A12" s="11"/>
      <c r="B12" s="11">
        <v>63</v>
      </c>
      <c r="C12" s="11"/>
      <c r="D12" s="11" t="s">
        <v>39</v>
      </c>
      <c r="E12" s="46">
        <f>SUM(E14:E16)</f>
        <v>859023.47000000009</v>
      </c>
      <c r="F12" s="46">
        <f>SUM(F14:F16)</f>
        <v>1007000</v>
      </c>
      <c r="G12" s="46">
        <f>SUM(G13:G16)</f>
        <v>1163370</v>
      </c>
      <c r="H12" s="46">
        <v>1313980</v>
      </c>
      <c r="I12" s="46">
        <v>1402980</v>
      </c>
    </row>
    <row r="13" spans="1:9" ht="25.5" x14ac:dyDescent="0.25">
      <c r="A13" s="11"/>
      <c r="B13" s="11"/>
      <c r="C13" s="18">
        <v>43</v>
      </c>
      <c r="D13" s="50" t="s">
        <v>65</v>
      </c>
      <c r="E13" s="46"/>
      <c r="F13" s="46"/>
      <c r="G13" s="43">
        <v>30050</v>
      </c>
      <c r="H13" s="46"/>
      <c r="I13" s="46"/>
    </row>
    <row r="14" spans="1:9" x14ac:dyDescent="0.25">
      <c r="A14" s="11"/>
      <c r="B14" s="16"/>
      <c r="C14" s="16">
        <v>52</v>
      </c>
      <c r="D14" s="16" t="s">
        <v>82</v>
      </c>
      <c r="E14" s="43">
        <v>855591.93</v>
      </c>
      <c r="F14" s="43">
        <v>1001000</v>
      </c>
      <c r="G14" s="43">
        <v>1119010</v>
      </c>
      <c r="H14" s="43"/>
      <c r="I14" s="43"/>
    </row>
    <row r="15" spans="1:9" x14ac:dyDescent="0.25">
      <c r="A15" s="11"/>
      <c r="B15" s="16"/>
      <c r="C15" s="16">
        <v>61</v>
      </c>
      <c r="D15" s="16" t="s">
        <v>84</v>
      </c>
      <c r="E15" s="43">
        <v>3070</v>
      </c>
      <c r="F15" s="42">
        <v>6000</v>
      </c>
      <c r="G15" s="42">
        <v>0</v>
      </c>
      <c r="H15" s="44"/>
      <c r="I15" s="44"/>
    </row>
    <row r="16" spans="1:9" x14ac:dyDescent="0.25">
      <c r="A16" s="11"/>
      <c r="B16" s="16"/>
      <c r="C16" s="16">
        <v>51</v>
      </c>
      <c r="D16" s="16" t="s">
        <v>73</v>
      </c>
      <c r="E16" s="43">
        <v>361.54</v>
      </c>
      <c r="F16" s="44"/>
      <c r="G16" s="44">
        <v>14310</v>
      </c>
      <c r="H16" s="44"/>
      <c r="I16" s="44"/>
    </row>
    <row r="17" spans="1:9" ht="30" customHeight="1" x14ac:dyDescent="0.25">
      <c r="A17" s="12"/>
      <c r="B17" s="28">
        <v>64</v>
      </c>
      <c r="C17" s="47"/>
      <c r="D17" s="48" t="s">
        <v>44</v>
      </c>
      <c r="E17" s="46">
        <f xml:space="preserve"> E18</f>
        <v>18.399999999999999</v>
      </c>
      <c r="F17" s="46">
        <f t="shared" ref="F17:G17" si="0" xml:space="preserve"> F18</f>
        <v>10</v>
      </c>
      <c r="G17" s="46">
        <f t="shared" si="0"/>
        <v>50</v>
      </c>
      <c r="H17" s="46">
        <v>20</v>
      </c>
      <c r="I17" s="46">
        <v>20</v>
      </c>
    </row>
    <row r="18" spans="1:9" x14ac:dyDescent="0.25">
      <c r="A18" s="12"/>
      <c r="B18" s="12"/>
      <c r="C18" s="13">
        <v>31</v>
      </c>
      <c r="D18" s="18" t="s">
        <v>13</v>
      </c>
      <c r="E18" s="43">
        <v>18.399999999999999</v>
      </c>
      <c r="F18" s="44">
        <v>10</v>
      </c>
      <c r="G18" s="44">
        <v>50</v>
      </c>
      <c r="H18" s="44"/>
      <c r="I18" s="44"/>
    </row>
    <row r="19" spans="1:9" ht="51" x14ac:dyDescent="0.25">
      <c r="A19" s="12"/>
      <c r="B19" s="28">
        <v>65</v>
      </c>
      <c r="C19" s="47"/>
      <c r="D19" s="48" t="s">
        <v>45</v>
      </c>
      <c r="E19" s="46">
        <f>E20</f>
        <v>24019.14</v>
      </c>
      <c r="F19" s="46">
        <f t="shared" ref="F19:G19" si="1">F20</f>
        <v>10540</v>
      </c>
      <c r="G19" s="46">
        <f t="shared" si="1"/>
        <v>28450</v>
      </c>
      <c r="H19" s="46">
        <v>50000</v>
      </c>
      <c r="I19" s="46">
        <v>60000</v>
      </c>
    </row>
    <row r="20" spans="1:9" x14ac:dyDescent="0.25">
      <c r="A20" s="12"/>
      <c r="B20" s="12"/>
      <c r="C20" s="13">
        <v>43</v>
      </c>
      <c r="D20" s="18" t="s">
        <v>13</v>
      </c>
      <c r="E20" s="43">
        <v>24019.14</v>
      </c>
      <c r="F20" s="44">
        <v>10540</v>
      </c>
      <c r="G20" s="44">
        <v>28450</v>
      </c>
      <c r="H20" s="44"/>
      <c r="I20" s="44"/>
    </row>
    <row r="21" spans="1:9" ht="63.75" x14ac:dyDescent="0.25">
      <c r="A21" s="12"/>
      <c r="B21" s="28">
        <v>66</v>
      </c>
      <c r="C21" s="47"/>
      <c r="D21" s="48" t="s">
        <v>46</v>
      </c>
      <c r="E21" s="46">
        <f>E22+E23</f>
        <v>12030.029999999999</v>
      </c>
      <c r="F21" s="46">
        <f t="shared" ref="F21" si="2">F22+F23</f>
        <v>7590</v>
      </c>
      <c r="G21" s="46">
        <f t="shared" ref="G21" si="3">G22+G23</f>
        <v>9600</v>
      </c>
      <c r="H21" s="46">
        <v>10000</v>
      </c>
      <c r="I21" s="46">
        <v>12000</v>
      </c>
    </row>
    <row r="22" spans="1:9" x14ac:dyDescent="0.25">
      <c r="A22" s="12"/>
      <c r="B22" s="12"/>
      <c r="C22" s="13">
        <v>31</v>
      </c>
      <c r="D22" s="18" t="s">
        <v>63</v>
      </c>
      <c r="E22" s="43">
        <v>9296.73</v>
      </c>
      <c r="F22" s="44">
        <v>7590</v>
      </c>
      <c r="G22" s="44">
        <v>6600</v>
      </c>
      <c r="H22" s="44"/>
      <c r="I22" s="44"/>
    </row>
    <row r="23" spans="1:9" x14ac:dyDescent="0.25">
      <c r="A23" s="12"/>
      <c r="B23" s="12"/>
      <c r="C23" s="13">
        <v>61</v>
      </c>
      <c r="D23" s="18" t="s">
        <v>47</v>
      </c>
      <c r="E23" s="43">
        <v>2733.3</v>
      </c>
      <c r="F23" s="44"/>
      <c r="G23" s="44">
        <v>3000</v>
      </c>
      <c r="H23" s="44"/>
      <c r="I23" s="44"/>
    </row>
    <row r="24" spans="1:9" ht="51" x14ac:dyDescent="0.25">
      <c r="A24" s="12"/>
      <c r="B24" s="28">
        <v>67</v>
      </c>
      <c r="C24" s="47"/>
      <c r="D24" s="11" t="s">
        <v>40</v>
      </c>
      <c r="E24" s="46">
        <f>E25+E26</f>
        <v>49356.630000000005</v>
      </c>
      <c r="F24" s="46">
        <f t="shared" ref="F24" si="4">F25+F26</f>
        <v>339860</v>
      </c>
      <c r="G24" s="46">
        <f t="shared" ref="G24" si="5">G25+G26</f>
        <v>192330</v>
      </c>
      <c r="H24" s="46">
        <v>200000</v>
      </c>
      <c r="I24" s="46">
        <v>210000</v>
      </c>
    </row>
    <row r="25" spans="1:9" x14ac:dyDescent="0.25">
      <c r="A25" s="12"/>
      <c r="B25" s="12"/>
      <c r="C25" s="13">
        <v>44</v>
      </c>
      <c r="D25" s="18" t="s">
        <v>70</v>
      </c>
      <c r="E25" s="43">
        <v>47678.51</v>
      </c>
      <c r="F25" s="44">
        <v>88800</v>
      </c>
      <c r="G25" s="44">
        <v>88800</v>
      </c>
      <c r="H25" s="44"/>
      <c r="I25" s="44"/>
    </row>
    <row r="26" spans="1:9" x14ac:dyDescent="0.25">
      <c r="A26" s="12"/>
      <c r="B26" s="12"/>
      <c r="C26" s="13">
        <v>11</v>
      </c>
      <c r="D26" s="18" t="s">
        <v>13</v>
      </c>
      <c r="E26" s="43">
        <v>1678.12</v>
      </c>
      <c r="F26" s="44">
        <v>251060</v>
      </c>
      <c r="G26" s="44">
        <v>103530</v>
      </c>
      <c r="H26" s="44"/>
      <c r="I26" s="44"/>
    </row>
    <row r="27" spans="1:9" ht="25.5" x14ac:dyDescent="0.25">
      <c r="A27" s="14">
        <v>7</v>
      </c>
      <c r="B27" s="15"/>
      <c r="C27" s="15"/>
      <c r="D27" s="26" t="s">
        <v>14</v>
      </c>
      <c r="E27" s="43">
        <f>E28</f>
        <v>0</v>
      </c>
      <c r="F27" s="43">
        <f t="shared" ref="F27:I27" si="6">F28</f>
        <v>0</v>
      </c>
      <c r="G27" s="43">
        <f t="shared" si="6"/>
        <v>0</v>
      </c>
      <c r="H27" s="43">
        <f t="shared" si="6"/>
        <v>0</v>
      </c>
      <c r="I27" s="43">
        <f t="shared" si="6"/>
        <v>0</v>
      </c>
    </row>
    <row r="28" spans="1:9" ht="38.25" x14ac:dyDescent="0.25">
      <c r="A28" s="16"/>
      <c r="B28" s="11">
        <v>72</v>
      </c>
      <c r="C28" s="16"/>
      <c r="D28" s="27" t="s">
        <v>38</v>
      </c>
      <c r="E28" s="43"/>
      <c r="F28" s="44"/>
      <c r="G28" s="44"/>
      <c r="H28" s="44"/>
      <c r="I28" s="45"/>
    </row>
    <row r="29" spans="1:9" x14ac:dyDescent="0.25">
      <c r="A29" s="16"/>
      <c r="B29" s="16"/>
      <c r="C29" s="13">
        <v>11</v>
      </c>
      <c r="D29" s="18" t="s">
        <v>13</v>
      </c>
      <c r="E29" s="43"/>
      <c r="F29" s="44"/>
      <c r="G29" s="44"/>
      <c r="H29" s="44"/>
      <c r="I29" s="45"/>
    </row>
    <row r="31" spans="1:9" ht="15.75" x14ac:dyDescent="0.25">
      <c r="A31" s="132" t="s">
        <v>15</v>
      </c>
      <c r="B31" s="153"/>
      <c r="C31" s="153"/>
      <c r="D31" s="153"/>
      <c r="E31" s="153"/>
      <c r="F31" s="153"/>
      <c r="G31" s="153"/>
      <c r="H31" s="153"/>
      <c r="I31" s="153"/>
    </row>
    <row r="32" spans="1:9" ht="18" x14ac:dyDescent="0.25">
      <c r="A32" s="4"/>
      <c r="B32" s="4"/>
      <c r="C32" s="4"/>
      <c r="D32" s="4"/>
      <c r="E32" s="4"/>
      <c r="F32" s="4"/>
      <c r="G32" s="4"/>
      <c r="H32" s="5"/>
      <c r="I32" s="5"/>
    </row>
    <row r="33" spans="1:9" ht="25.5" x14ac:dyDescent="0.25">
      <c r="A33" s="21" t="s">
        <v>9</v>
      </c>
      <c r="B33" s="20" t="s">
        <v>10</v>
      </c>
      <c r="C33" s="20" t="s">
        <v>11</v>
      </c>
      <c r="D33" s="20" t="s">
        <v>16</v>
      </c>
      <c r="E33" s="20" t="s">
        <v>119</v>
      </c>
      <c r="F33" s="21" t="s">
        <v>120</v>
      </c>
      <c r="G33" s="21" t="s">
        <v>121</v>
      </c>
      <c r="H33" s="21" t="s">
        <v>100</v>
      </c>
      <c r="I33" s="21" t="s">
        <v>122</v>
      </c>
    </row>
    <row r="34" spans="1:9" ht="15.75" customHeight="1" x14ac:dyDescent="0.25">
      <c r="A34" s="21"/>
      <c r="B34" s="20"/>
      <c r="C34" s="20"/>
      <c r="D34" s="20" t="s">
        <v>2</v>
      </c>
      <c r="E34" s="58">
        <f>E35+E55</f>
        <v>954823.29999999993</v>
      </c>
      <c r="F34" s="58">
        <f>F35+F55</f>
        <v>1000000</v>
      </c>
      <c r="G34" s="58">
        <f>G35+G55</f>
        <v>1393800</v>
      </c>
      <c r="H34" s="58">
        <f>H35+H55</f>
        <v>1574000</v>
      </c>
      <c r="I34" s="58">
        <f>I35+I55</f>
        <v>1685000</v>
      </c>
    </row>
    <row r="35" spans="1:9" ht="15.75" customHeight="1" x14ac:dyDescent="0.25">
      <c r="A35" s="11">
        <v>3</v>
      </c>
      <c r="B35" s="11"/>
      <c r="C35" s="11"/>
      <c r="D35" s="11" t="s">
        <v>17</v>
      </c>
      <c r="E35" s="57">
        <f>E36+E41+E49+E53</f>
        <v>944409.74999999988</v>
      </c>
      <c r="F35" s="57">
        <f>F36+F41+F49+F53</f>
        <v>969000</v>
      </c>
      <c r="G35" s="57">
        <f>G36+G41+G49+G53</f>
        <v>1379150</v>
      </c>
      <c r="H35" s="57">
        <f>H36+H41+H49+H53</f>
        <v>1553000</v>
      </c>
      <c r="I35" s="57">
        <f>I36+I41+I49+I53</f>
        <v>1664000</v>
      </c>
    </row>
    <row r="36" spans="1:9" ht="15.75" customHeight="1" x14ac:dyDescent="0.25">
      <c r="A36" s="11"/>
      <c r="B36" s="11">
        <v>31</v>
      </c>
      <c r="C36" s="16"/>
      <c r="D36" s="54" t="s">
        <v>18</v>
      </c>
      <c r="E36" s="57">
        <f>SUM(E38:E40)</f>
        <v>767726.61</v>
      </c>
      <c r="F36" s="57">
        <f>SUM(F38:F40)</f>
        <v>701500</v>
      </c>
      <c r="G36" s="57">
        <f>SUM(G37:G40)</f>
        <v>1052440</v>
      </c>
      <c r="H36" s="57">
        <v>1200000</v>
      </c>
      <c r="I36" s="57">
        <v>1300000</v>
      </c>
    </row>
    <row r="37" spans="1:9" ht="23.25" customHeight="1" x14ac:dyDescent="0.25">
      <c r="A37" s="11"/>
      <c r="B37" s="11"/>
      <c r="C37" s="16">
        <v>51</v>
      </c>
      <c r="D37" s="19" t="s">
        <v>73</v>
      </c>
      <c r="E37" s="55"/>
      <c r="F37" s="56"/>
      <c r="G37" s="56">
        <v>13230</v>
      </c>
      <c r="H37" s="56"/>
      <c r="I37" s="56"/>
    </row>
    <row r="38" spans="1:9" ht="21.75" customHeight="1" x14ac:dyDescent="0.25">
      <c r="A38" s="11"/>
      <c r="B38" s="16"/>
      <c r="C38" s="16">
        <v>52</v>
      </c>
      <c r="D38" s="16" t="s">
        <v>82</v>
      </c>
      <c r="E38" s="55">
        <v>766490.99</v>
      </c>
      <c r="F38" s="56">
        <v>700000</v>
      </c>
      <c r="G38" s="56">
        <v>1007700</v>
      </c>
      <c r="H38" s="56"/>
      <c r="I38" s="56"/>
    </row>
    <row r="39" spans="1:9" ht="25.5" x14ac:dyDescent="0.25">
      <c r="A39" s="11"/>
      <c r="B39" s="16"/>
      <c r="C39" s="16">
        <v>43</v>
      </c>
      <c r="D39" s="50" t="s">
        <v>65</v>
      </c>
      <c r="E39" s="55"/>
      <c r="F39" s="56"/>
      <c r="G39" s="56">
        <v>29100</v>
      </c>
      <c r="H39" s="56"/>
      <c r="I39" s="56"/>
    </row>
    <row r="40" spans="1:9" x14ac:dyDescent="0.25">
      <c r="A40" s="11"/>
      <c r="B40" s="16"/>
      <c r="C40" s="16">
        <v>11</v>
      </c>
      <c r="D40" s="16" t="s">
        <v>13</v>
      </c>
      <c r="E40" s="55">
        <v>1235.6199999999999</v>
      </c>
      <c r="F40" s="56">
        <v>1500</v>
      </c>
      <c r="G40" s="56">
        <v>2410</v>
      </c>
      <c r="H40" s="56"/>
      <c r="I40" s="56"/>
    </row>
    <row r="41" spans="1:9" x14ac:dyDescent="0.25">
      <c r="A41" s="50"/>
      <c r="B41" s="51">
        <v>32</v>
      </c>
      <c r="C41" s="18"/>
      <c r="D41" s="48" t="s">
        <v>31</v>
      </c>
      <c r="E41" s="57">
        <f>SUM(E42:E48)</f>
        <v>166457.61000000002</v>
      </c>
      <c r="F41" s="57">
        <f>SUM(F42:F48)</f>
        <v>264500</v>
      </c>
      <c r="G41" s="57">
        <f>SUM(G42:G48)</f>
        <v>315510</v>
      </c>
      <c r="H41" s="57">
        <v>330000</v>
      </c>
      <c r="I41" s="57">
        <v>340000</v>
      </c>
    </row>
    <row r="42" spans="1:9" x14ac:dyDescent="0.25">
      <c r="A42" s="50"/>
      <c r="B42" s="50"/>
      <c r="C42" s="18">
        <v>44</v>
      </c>
      <c r="D42" s="50" t="s">
        <v>70</v>
      </c>
      <c r="E42" s="55">
        <v>46895.13</v>
      </c>
      <c r="F42" s="56">
        <v>73500</v>
      </c>
      <c r="G42" s="56">
        <v>87600</v>
      </c>
      <c r="H42" s="56"/>
      <c r="I42" s="56"/>
    </row>
    <row r="43" spans="1:9" x14ac:dyDescent="0.25">
      <c r="A43" s="50"/>
      <c r="B43" s="50"/>
      <c r="C43" s="18">
        <v>52</v>
      </c>
      <c r="D43" s="50" t="s">
        <v>82</v>
      </c>
      <c r="E43" s="55">
        <v>76985.7</v>
      </c>
      <c r="F43" s="56">
        <v>37000</v>
      </c>
      <c r="G43" s="56">
        <v>96310</v>
      </c>
      <c r="H43" s="56"/>
      <c r="I43" s="56"/>
    </row>
    <row r="44" spans="1:9" ht="25.5" x14ac:dyDescent="0.25">
      <c r="A44" s="50"/>
      <c r="B44" s="50"/>
      <c r="C44" s="18">
        <v>43</v>
      </c>
      <c r="D44" s="50" t="s">
        <v>65</v>
      </c>
      <c r="E44" s="55">
        <v>21923.82</v>
      </c>
      <c r="F44" s="56">
        <v>47750</v>
      </c>
      <c r="G44" s="56">
        <v>29400</v>
      </c>
      <c r="H44" s="56"/>
      <c r="I44" s="56"/>
    </row>
    <row r="45" spans="1:9" x14ac:dyDescent="0.25">
      <c r="A45" s="50"/>
      <c r="B45" s="50"/>
      <c r="C45" s="18">
        <v>51</v>
      </c>
      <c r="D45" s="50" t="s">
        <v>73</v>
      </c>
      <c r="E45" s="55">
        <v>361.54</v>
      </c>
      <c r="F45" s="56">
        <v>2600</v>
      </c>
      <c r="G45" s="56">
        <v>1080</v>
      </c>
      <c r="H45" s="56"/>
      <c r="I45" s="56"/>
    </row>
    <row r="46" spans="1:9" x14ac:dyDescent="0.25">
      <c r="A46" s="50"/>
      <c r="B46" s="50"/>
      <c r="C46" s="18">
        <v>61</v>
      </c>
      <c r="D46" s="50" t="s">
        <v>101</v>
      </c>
      <c r="E46" s="55">
        <v>2000</v>
      </c>
      <c r="F46" s="56"/>
      <c r="G46" s="56"/>
      <c r="H46" s="56"/>
      <c r="I46" s="56"/>
    </row>
    <row r="47" spans="1:9" x14ac:dyDescent="0.25">
      <c r="A47" s="50"/>
      <c r="B47" s="50"/>
      <c r="C47" s="18">
        <v>31</v>
      </c>
      <c r="D47" s="50" t="s">
        <v>63</v>
      </c>
      <c r="E47" s="55">
        <v>976.44</v>
      </c>
      <c r="F47" s="56">
        <v>3150</v>
      </c>
      <c r="G47" s="56"/>
      <c r="H47" s="56"/>
      <c r="I47" s="56"/>
    </row>
    <row r="48" spans="1:9" x14ac:dyDescent="0.25">
      <c r="A48" s="50"/>
      <c r="B48" s="50"/>
      <c r="C48" s="18">
        <v>11</v>
      </c>
      <c r="D48" s="50" t="s">
        <v>13</v>
      </c>
      <c r="E48" s="55">
        <v>17314.98</v>
      </c>
      <c r="F48" s="56">
        <v>100500</v>
      </c>
      <c r="G48" s="56">
        <v>101120</v>
      </c>
      <c r="H48" s="56"/>
      <c r="I48" s="56"/>
    </row>
    <row r="49" spans="1:9" x14ac:dyDescent="0.25">
      <c r="A49" s="50"/>
      <c r="B49" s="51">
        <v>34</v>
      </c>
      <c r="C49" s="18"/>
      <c r="D49" s="48" t="s">
        <v>48</v>
      </c>
      <c r="E49" s="57">
        <f>SUM(E50:E52)</f>
        <v>892.34</v>
      </c>
      <c r="F49" s="57">
        <f>SUM(F50:F52)</f>
        <v>1000</v>
      </c>
      <c r="G49" s="57">
        <f>SUM(G50:G52)</f>
        <v>1200</v>
      </c>
      <c r="H49" s="57">
        <v>1800</v>
      </c>
      <c r="I49" s="57">
        <v>2000</v>
      </c>
    </row>
    <row r="50" spans="1:9" x14ac:dyDescent="0.25">
      <c r="A50" s="50"/>
      <c r="B50" s="50"/>
      <c r="C50" s="18">
        <v>52</v>
      </c>
      <c r="D50" s="50" t="s">
        <v>82</v>
      </c>
      <c r="E50" s="55"/>
      <c r="F50" s="56"/>
      <c r="G50" s="56"/>
      <c r="H50" s="56"/>
      <c r="I50" s="56"/>
    </row>
    <row r="51" spans="1:9" ht="25.5" x14ac:dyDescent="0.25">
      <c r="A51" s="50"/>
      <c r="B51" s="50"/>
      <c r="C51" s="18">
        <v>43</v>
      </c>
      <c r="D51" s="50" t="s">
        <v>65</v>
      </c>
      <c r="E51" s="55">
        <v>108.96</v>
      </c>
      <c r="F51" s="56">
        <v>50</v>
      </c>
      <c r="G51" s="56">
        <v>0</v>
      </c>
      <c r="H51" s="56"/>
      <c r="I51" s="56"/>
    </row>
    <row r="52" spans="1:9" ht="25.5" x14ac:dyDescent="0.25">
      <c r="A52" s="50"/>
      <c r="B52" s="50"/>
      <c r="C52" s="18">
        <v>44</v>
      </c>
      <c r="D52" s="50" t="s">
        <v>65</v>
      </c>
      <c r="E52" s="55">
        <v>783.38</v>
      </c>
      <c r="F52" s="56">
        <v>950</v>
      </c>
      <c r="G52" s="56">
        <v>1200</v>
      </c>
      <c r="H52" s="56"/>
      <c r="I52" s="56"/>
    </row>
    <row r="53" spans="1:9" ht="51" x14ac:dyDescent="0.25">
      <c r="A53" s="50"/>
      <c r="B53" s="51">
        <v>37</v>
      </c>
      <c r="C53" s="18"/>
      <c r="D53" s="48" t="s">
        <v>49</v>
      </c>
      <c r="E53" s="57">
        <f>E54</f>
        <v>9333.19</v>
      </c>
      <c r="F53" s="57">
        <f>F54</f>
        <v>2000</v>
      </c>
      <c r="G53" s="57">
        <f>G54</f>
        <v>10000</v>
      </c>
      <c r="H53" s="57">
        <v>21200</v>
      </c>
      <c r="I53" s="57">
        <v>22000</v>
      </c>
    </row>
    <row r="54" spans="1:9" x14ac:dyDescent="0.25">
      <c r="A54" s="50"/>
      <c r="B54" s="50"/>
      <c r="C54" s="18">
        <v>52</v>
      </c>
      <c r="D54" s="50" t="s">
        <v>82</v>
      </c>
      <c r="E54" s="55">
        <v>9333.19</v>
      </c>
      <c r="F54" s="56">
        <v>2000</v>
      </c>
      <c r="G54" s="56">
        <v>10000</v>
      </c>
      <c r="H54" s="56"/>
      <c r="I54" s="56"/>
    </row>
    <row r="55" spans="1:9" ht="25.5" x14ac:dyDescent="0.25">
      <c r="A55" s="51">
        <v>4</v>
      </c>
      <c r="B55" s="51"/>
      <c r="C55" s="48"/>
      <c r="D55" s="51" t="s">
        <v>19</v>
      </c>
      <c r="E55" s="57">
        <f>E56</f>
        <v>10413.550000000001</v>
      </c>
      <c r="F55" s="57">
        <f>F56</f>
        <v>31000</v>
      </c>
      <c r="G55" s="57">
        <f>G56</f>
        <v>14650</v>
      </c>
      <c r="H55" s="57">
        <f>H56</f>
        <v>21000</v>
      </c>
      <c r="I55" s="57">
        <f>I56</f>
        <v>21000</v>
      </c>
    </row>
    <row r="56" spans="1:9" ht="38.25" x14ac:dyDescent="0.25">
      <c r="A56" s="50"/>
      <c r="B56" s="51">
        <v>42</v>
      </c>
      <c r="C56" s="18"/>
      <c r="D56" s="48" t="s">
        <v>42</v>
      </c>
      <c r="E56" s="57">
        <f>SUM(E57:E61)</f>
        <v>10413.550000000001</v>
      </c>
      <c r="F56" s="57">
        <f>SUM(F57:F61)</f>
        <v>31000</v>
      </c>
      <c r="G56" s="57">
        <f>SUM(G57:G61)</f>
        <v>14650</v>
      </c>
      <c r="H56" s="57">
        <v>21000</v>
      </c>
      <c r="I56" s="57">
        <v>21000</v>
      </c>
    </row>
    <row r="57" spans="1:9" x14ac:dyDescent="0.25">
      <c r="A57" s="50"/>
      <c r="B57" s="50"/>
      <c r="C57" s="18">
        <v>31</v>
      </c>
      <c r="D57" s="50" t="s">
        <v>63</v>
      </c>
      <c r="E57" s="55">
        <v>4789.88</v>
      </c>
      <c r="F57" s="56">
        <v>3910</v>
      </c>
      <c r="G57" s="56">
        <v>6650</v>
      </c>
      <c r="H57" s="56"/>
      <c r="I57" s="56"/>
    </row>
    <row r="58" spans="1:9" ht="25.5" x14ac:dyDescent="0.25">
      <c r="A58" s="50"/>
      <c r="B58" s="50"/>
      <c r="C58" s="18">
        <v>43</v>
      </c>
      <c r="D58" s="50" t="s">
        <v>65</v>
      </c>
      <c r="E58" s="55">
        <v>326.97000000000003</v>
      </c>
      <c r="F58" s="56">
        <v>3290</v>
      </c>
      <c r="G58" s="56"/>
      <c r="H58" s="56"/>
      <c r="I58" s="56"/>
    </row>
    <row r="59" spans="1:9" x14ac:dyDescent="0.25">
      <c r="A59" s="50"/>
      <c r="B59" s="50"/>
      <c r="C59" s="18">
        <v>52</v>
      </c>
      <c r="D59" s="50" t="s">
        <v>82</v>
      </c>
      <c r="E59" s="55">
        <v>3268.52</v>
      </c>
      <c r="F59" s="56">
        <v>10000</v>
      </c>
      <c r="G59" s="56">
        <v>5000</v>
      </c>
      <c r="H59" s="56"/>
      <c r="I59" s="56"/>
    </row>
    <row r="60" spans="1:9" x14ac:dyDescent="0.25">
      <c r="A60" s="50"/>
      <c r="B60" s="50"/>
      <c r="C60" s="18">
        <v>61</v>
      </c>
      <c r="D60" s="50" t="s">
        <v>84</v>
      </c>
      <c r="E60" s="55">
        <v>2028.18</v>
      </c>
      <c r="F60" s="56">
        <v>2000</v>
      </c>
      <c r="G60" s="56">
        <v>3000</v>
      </c>
      <c r="H60" s="56"/>
      <c r="I60" s="56"/>
    </row>
    <row r="61" spans="1:9" x14ac:dyDescent="0.25">
      <c r="A61" s="50"/>
      <c r="B61" s="50"/>
      <c r="C61" s="18">
        <v>93</v>
      </c>
      <c r="D61" s="50" t="s">
        <v>91</v>
      </c>
      <c r="E61" s="55"/>
      <c r="F61" s="56">
        <v>11800</v>
      </c>
      <c r="G61" s="56"/>
      <c r="H61" s="56"/>
      <c r="I61" s="56"/>
    </row>
    <row r="62" spans="1:9" x14ac:dyDescent="0.25">
      <c r="A62" s="50"/>
      <c r="B62" s="50"/>
      <c r="C62" s="18"/>
      <c r="D62" s="18"/>
      <c r="E62" s="55"/>
      <c r="F62" s="56"/>
      <c r="G62" s="56"/>
      <c r="H62" s="56"/>
      <c r="I62" s="56"/>
    </row>
    <row r="63" spans="1:9" x14ac:dyDescent="0.25">
      <c r="A63" s="50"/>
      <c r="B63" s="51"/>
      <c r="C63" s="18"/>
      <c r="D63" s="18"/>
      <c r="E63" s="68" t="s">
        <v>51</v>
      </c>
      <c r="F63" s="56"/>
      <c r="G63" s="56"/>
      <c r="H63" s="56"/>
      <c r="I63" s="56"/>
    </row>
    <row r="64" spans="1:9" x14ac:dyDescent="0.25">
      <c r="A64" s="52"/>
      <c r="B64" s="11"/>
      <c r="C64" s="11"/>
      <c r="D64" s="26"/>
      <c r="E64" s="55"/>
      <c r="F64" s="56"/>
      <c r="G64" s="56"/>
      <c r="H64" s="56"/>
      <c r="I64" s="45"/>
    </row>
    <row r="65" spans="1:9" x14ac:dyDescent="0.25">
      <c r="A65" s="16"/>
      <c r="B65" s="16"/>
      <c r="C65" s="16"/>
      <c r="D65" s="27" t="s">
        <v>52</v>
      </c>
      <c r="E65" s="56"/>
      <c r="F65" s="56">
        <v>988200</v>
      </c>
      <c r="G65" s="56">
        <v>1393800</v>
      </c>
      <c r="H65" s="56">
        <v>1574000</v>
      </c>
      <c r="I65" s="45">
        <v>1685000</v>
      </c>
    </row>
    <row r="66" spans="1:9" x14ac:dyDescent="0.25">
      <c r="A66" s="16"/>
      <c r="B66" s="16"/>
      <c r="C66" s="18"/>
      <c r="D66" s="50" t="s">
        <v>53</v>
      </c>
      <c r="E66" s="56"/>
      <c r="F66" s="56">
        <v>1000000</v>
      </c>
      <c r="G66" s="56">
        <v>1393800</v>
      </c>
      <c r="H66" s="79">
        <v>1574000</v>
      </c>
      <c r="I66" s="45">
        <v>1685000</v>
      </c>
    </row>
    <row r="67" spans="1:9" x14ac:dyDescent="0.25">
      <c r="A67" s="69"/>
      <c r="B67" s="69"/>
      <c r="C67" s="69"/>
      <c r="D67" s="70" t="s">
        <v>54</v>
      </c>
      <c r="E67" s="69"/>
      <c r="F67" s="69">
        <v>-11800</v>
      </c>
      <c r="G67" s="56"/>
      <c r="H67" s="79"/>
      <c r="I67" s="45"/>
    </row>
    <row r="68" spans="1:9" ht="26.25" x14ac:dyDescent="0.25">
      <c r="A68" s="69"/>
      <c r="B68" s="69"/>
      <c r="C68" s="69"/>
      <c r="D68" s="70" t="s">
        <v>56</v>
      </c>
      <c r="E68" s="69"/>
      <c r="F68" s="69"/>
      <c r="G68" s="56"/>
      <c r="H68" s="79">
        <v>0</v>
      </c>
      <c r="I68" s="45">
        <v>0</v>
      </c>
    </row>
    <row r="69" spans="1:9" ht="39" x14ac:dyDescent="0.25">
      <c r="A69" s="69"/>
      <c r="B69" s="69"/>
      <c r="C69" s="69"/>
      <c r="D69" s="70" t="s">
        <v>55</v>
      </c>
      <c r="E69" s="69"/>
      <c r="F69" s="69">
        <v>11800</v>
      </c>
      <c r="G69" s="56"/>
      <c r="H69" s="79">
        <v>0</v>
      </c>
      <c r="I69" s="45">
        <v>0</v>
      </c>
    </row>
    <row r="70" spans="1:9" x14ac:dyDescent="0.25">
      <c r="D70" s="53"/>
    </row>
    <row r="71" spans="1:9" x14ac:dyDescent="0.25">
      <c r="D71" s="53"/>
    </row>
    <row r="72" spans="1:9" x14ac:dyDescent="0.25">
      <c r="D72" s="53"/>
    </row>
    <row r="73" spans="1:9" x14ac:dyDescent="0.25">
      <c r="D73" s="53"/>
    </row>
    <row r="74" spans="1:9" x14ac:dyDescent="0.25">
      <c r="D74" s="53"/>
    </row>
    <row r="75" spans="1:9" x14ac:dyDescent="0.25">
      <c r="D75" s="53"/>
    </row>
    <row r="76" spans="1:9" x14ac:dyDescent="0.25">
      <c r="D76" s="53"/>
    </row>
    <row r="77" spans="1:9" x14ac:dyDescent="0.25">
      <c r="D77" s="53"/>
    </row>
    <row r="78" spans="1:9" x14ac:dyDescent="0.25">
      <c r="D78" s="53"/>
    </row>
    <row r="79" spans="1:9" x14ac:dyDescent="0.25">
      <c r="D79" s="53"/>
    </row>
    <row r="80" spans="1:9" x14ac:dyDescent="0.25">
      <c r="D80" s="53"/>
    </row>
    <row r="81" spans="4:4" x14ac:dyDescent="0.25">
      <c r="D81" s="53"/>
    </row>
    <row r="82" spans="4:4" x14ac:dyDescent="0.25">
      <c r="D82" s="53"/>
    </row>
    <row r="83" spans="4:4" x14ac:dyDescent="0.25">
      <c r="D83" s="53"/>
    </row>
    <row r="84" spans="4:4" x14ac:dyDescent="0.25">
      <c r="D84" s="53"/>
    </row>
    <row r="85" spans="4:4" x14ac:dyDescent="0.25">
      <c r="D85" s="53"/>
    </row>
    <row r="86" spans="4:4" x14ac:dyDescent="0.25">
      <c r="D86" s="53"/>
    </row>
    <row r="87" spans="4:4" x14ac:dyDescent="0.25">
      <c r="D87" s="53"/>
    </row>
    <row r="88" spans="4:4" x14ac:dyDescent="0.25">
      <c r="D88" s="53"/>
    </row>
    <row r="89" spans="4:4" x14ac:dyDescent="0.25">
      <c r="D89" s="53"/>
    </row>
    <row r="90" spans="4:4" x14ac:dyDescent="0.25">
      <c r="D90" s="53"/>
    </row>
    <row r="91" spans="4:4" x14ac:dyDescent="0.25">
      <c r="D91" s="53"/>
    </row>
    <row r="92" spans="4:4" x14ac:dyDescent="0.25">
      <c r="D92" s="53"/>
    </row>
    <row r="93" spans="4:4" x14ac:dyDescent="0.25">
      <c r="D93" s="53"/>
    </row>
    <row r="94" spans="4:4" x14ac:dyDescent="0.25">
      <c r="D94" s="53"/>
    </row>
    <row r="95" spans="4:4" x14ac:dyDescent="0.25">
      <c r="D95" s="53"/>
    </row>
    <row r="96" spans="4:4" x14ac:dyDescent="0.25">
      <c r="D96" s="53"/>
    </row>
    <row r="97" spans="4:4" x14ac:dyDescent="0.25">
      <c r="D97" s="53"/>
    </row>
    <row r="98" spans="4:4" x14ac:dyDescent="0.25">
      <c r="D98" s="53"/>
    </row>
    <row r="99" spans="4:4" x14ac:dyDescent="0.25">
      <c r="D99" s="53"/>
    </row>
    <row r="100" spans="4:4" x14ac:dyDescent="0.25">
      <c r="D100" s="53"/>
    </row>
    <row r="101" spans="4:4" x14ac:dyDescent="0.25">
      <c r="D101" s="53"/>
    </row>
    <row r="102" spans="4:4" x14ac:dyDescent="0.25">
      <c r="D102" s="53"/>
    </row>
    <row r="103" spans="4:4" x14ac:dyDescent="0.25">
      <c r="D103" s="53"/>
    </row>
    <row r="104" spans="4:4" x14ac:dyDescent="0.25">
      <c r="D104" s="53"/>
    </row>
    <row r="105" spans="4:4" x14ac:dyDescent="0.25">
      <c r="D105" s="53"/>
    </row>
    <row r="106" spans="4:4" x14ac:dyDescent="0.25">
      <c r="D106" s="53"/>
    </row>
    <row r="107" spans="4:4" x14ac:dyDescent="0.25">
      <c r="D107" s="53"/>
    </row>
    <row r="108" spans="4:4" x14ac:dyDescent="0.25">
      <c r="D108" s="53"/>
    </row>
    <row r="109" spans="4:4" x14ac:dyDescent="0.25">
      <c r="D109" s="53"/>
    </row>
    <row r="110" spans="4:4" x14ac:dyDescent="0.25">
      <c r="D110" s="53"/>
    </row>
    <row r="111" spans="4:4" x14ac:dyDescent="0.25">
      <c r="D111" s="53"/>
    </row>
    <row r="112" spans="4:4" x14ac:dyDescent="0.25">
      <c r="D112" s="53"/>
    </row>
    <row r="113" spans="4:4" x14ac:dyDescent="0.25">
      <c r="D113" s="53"/>
    </row>
    <row r="114" spans="4:4" x14ac:dyDescent="0.25">
      <c r="D114" s="53"/>
    </row>
    <row r="115" spans="4:4" x14ac:dyDescent="0.25">
      <c r="D115" s="53"/>
    </row>
    <row r="116" spans="4:4" x14ac:dyDescent="0.25">
      <c r="D116" s="53"/>
    </row>
    <row r="117" spans="4:4" x14ac:dyDescent="0.25">
      <c r="D117" s="53"/>
    </row>
    <row r="118" spans="4:4" x14ac:dyDescent="0.25">
      <c r="D118" s="53"/>
    </row>
    <row r="119" spans="4:4" x14ac:dyDescent="0.25">
      <c r="D119" s="53"/>
    </row>
    <row r="120" spans="4:4" x14ac:dyDescent="0.25">
      <c r="D120" s="53"/>
    </row>
    <row r="121" spans="4:4" x14ac:dyDescent="0.25">
      <c r="D121" s="53"/>
    </row>
    <row r="122" spans="4:4" x14ac:dyDescent="0.25">
      <c r="D122" s="53"/>
    </row>
    <row r="123" spans="4:4" x14ac:dyDescent="0.25">
      <c r="D123" s="53"/>
    </row>
    <row r="124" spans="4:4" x14ac:dyDescent="0.25">
      <c r="D124" s="53"/>
    </row>
    <row r="125" spans="4:4" x14ac:dyDescent="0.25">
      <c r="D125" s="53"/>
    </row>
    <row r="126" spans="4:4" x14ac:dyDescent="0.25">
      <c r="D126" s="53"/>
    </row>
    <row r="127" spans="4:4" x14ac:dyDescent="0.25">
      <c r="D127" s="53"/>
    </row>
    <row r="128" spans="4:4" x14ac:dyDescent="0.25">
      <c r="D128" s="53"/>
    </row>
    <row r="129" spans="4:4" x14ac:dyDescent="0.25">
      <c r="D129" s="53"/>
    </row>
    <row r="130" spans="4:4" x14ac:dyDescent="0.25">
      <c r="D130" s="53"/>
    </row>
    <row r="131" spans="4:4" x14ac:dyDescent="0.25">
      <c r="D131" s="53"/>
    </row>
    <row r="132" spans="4:4" x14ac:dyDescent="0.25">
      <c r="D132" s="53"/>
    </row>
    <row r="133" spans="4:4" x14ac:dyDescent="0.25">
      <c r="D133" s="53"/>
    </row>
    <row r="134" spans="4:4" x14ac:dyDescent="0.25">
      <c r="D134" s="53"/>
    </row>
    <row r="135" spans="4:4" x14ac:dyDescent="0.25">
      <c r="D135" s="53"/>
    </row>
    <row r="136" spans="4:4" x14ac:dyDescent="0.25">
      <c r="D136" s="53"/>
    </row>
    <row r="137" spans="4:4" x14ac:dyDescent="0.25">
      <c r="D137" s="53"/>
    </row>
  </sheetData>
  <mergeCells count="5">
    <mergeCell ref="A7:I7"/>
    <mergeCell ref="A31:I31"/>
    <mergeCell ref="A1:I1"/>
    <mergeCell ref="A3:I3"/>
    <mergeCell ref="A5:I5"/>
  </mergeCells>
  <pageMargins left="0.7" right="0.7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topLeftCell="A4" workbookViewId="0">
      <selection activeCell="D14" sqref="D14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132" t="s">
        <v>41</v>
      </c>
      <c r="B1" s="132"/>
      <c r="C1" s="132"/>
      <c r="D1" s="132"/>
      <c r="E1" s="132"/>
      <c r="F1" s="132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132" t="s">
        <v>28</v>
      </c>
      <c r="B3" s="132"/>
      <c r="C3" s="132"/>
      <c r="D3" s="132"/>
      <c r="E3" s="133"/>
      <c r="F3" s="133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132" t="s">
        <v>8</v>
      </c>
      <c r="B5" s="134"/>
      <c r="C5" s="134"/>
      <c r="D5" s="134"/>
      <c r="E5" s="134"/>
      <c r="F5" s="134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132" t="s">
        <v>20</v>
      </c>
      <c r="B7" s="153"/>
      <c r="C7" s="153"/>
      <c r="D7" s="153"/>
      <c r="E7" s="153"/>
      <c r="F7" s="153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1" t="s">
        <v>21</v>
      </c>
      <c r="B9" s="20" t="s">
        <v>119</v>
      </c>
      <c r="C9" s="21" t="s">
        <v>120</v>
      </c>
      <c r="D9" s="21" t="s">
        <v>121</v>
      </c>
      <c r="E9" s="21" t="s">
        <v>100</v>
      </c>
      <c r="F9" s="21" t="s">
        <v>122</v>
      </c>
    </row>
    <row r="10" spans="1:6" ht="15.75" customHeight="1" x14ac:dyDescent="0.25">
      <c r="A10" s="11" t="s">
        <v>22</v>
      </c>
      <c r="B10" s="72">
        <f>B11+B14</f>
        <v>954823.29999999993</v>
      </c>
      <c r="C10" s="72">
        <f>C11+C14</f>
        <v>1364000</v>
      </c>
      <c r="D10" s="72">
        <f>D11+D14</f>
        <v>1393800</v>
      </c>
      <c r="E10" s="72">
        <f>E11+E14</f>
        <v>1574000</v>
      </c>
      <c r="F10" s="72">
        <f>F11+F14</f>
        <v>1685000</v>
      </c>
    </row>
    <row r="11" spans="1:6" ht="15.75" customHeight="1" x14ac:dyDescent="0.25">
      <c r="A11" s="11" t="s">
        <v>57</v>
      </c>
      <c r="B11" s="46">
        <f t="shared" ref="B11:D12" si="0">B12</f>
        <v>914475.72</v>
      </c>
      <c r="C11" s="46">
        <f t="shared" si="0"/>
        <v>1321000</v>
      </c>
      <c r="D11" s="46">
        <f t="shared" si="0"/>
        <v>1343800</v>
      </c>
      <c r="E11" s="46">
        <f t="shared" ref="E11:F11" si="1">E12</f>
        <v>1514000</v>
      </c>
      <c r="F11" s="46">
        <f t="shared" si="1"/>
        <v>1625000</v>
      </c>
    </row>
    <row r="12" spans="1:6" x14ac:dyDescent="0.25">
      <c r="A12" s="71" t="s">
        <v>58</v>
      </c>
      <c r="B12" s="43">
        <f t="shared" si="0"/>
        <v>914475.72</v>
      </c>
      <c r="C12" s="43">
        <f t="shared" si="0"/>
        <v>1321000</v>
      </c>
      <c r="D12" s="43">
        <f t="shared" si="0"/>
        <v>1343800</v>
      </c>
      <c r="E12" s="43">
        <f t="shared" ref="E12:F12" si="2">E13</f>
        <v>1514000</v>
      </c>
      <c r="F12" s="43">
        <f t="shared" si="2"/>
        <v>1625000</v>
      </c>
    </row>
    <row r="13" spans="1:6" x14ac:dyDescent="0.25">
      <c r="A13" s="17" t="s">
        <v>59</v>
      </c>
      <c r="B13" s="43">
        <v>914475.72</v>
      </c>
      <c r="C13" s="43">
        <v>1321000</v>
      </c>
      <c r="D13" s="43">
        <v>1343800</v>
      </c>
      <c r="E13" s="43">
        <v>1514000</v>
      </c>
      <c r="F13" s="43">
        <v>1625000</v>
      </c>
    </row>
    <row r="14" spans="1:6" x14ac:dyDescent="0.25">
      <c r="A14" s="11" t="s">
        <v>60</v>
      </c>
      <c r="B14" s="46">
        <f>B15</f>
        <v>40347.58</v>
      </c>
      <c r="C14" s="46">
        <f>C15</f>
        <v>43000</v>
      </c>
      <c r="D14" s="46">
        <f>D15</f>
        <v>50000</v>
      </c>
      <c r="E14" s="46">
        <f>E15</f>
        <v>60000</v>
      </c>
      <c r="F14" s="46">
        <f>F15</f>
        <v>60000</v>
      </c>
    </row>
    <row r="15" spans="1:6" ht="25.5" x14ac:dyDescent="0.25">
      <c r="A15" s="19" t="s">
        <v>23</v>
      </c>
      <c r="B15" s="43">
        <v>40347.58</v>
      </c>
      <c r="C15" s="43">
        <v>43000</v>
      </c>
      <c r="D15" s="43">
        <v>50000</v>
      </c>
      <c r="E15" s="43">
        <v>60000</v>
      </c>
      <c r="F15" s="43">
        <v>60000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E13" sqref="E1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42" customHeight="1" x14ac:dyDescent="0.25">
      <c r="A1" s="132" t="s">
        <v>92</v>
      </c>
      <c r="B1" s="132"/>
      <c r="C1" s="132"/>
      <c r="D1" s="132"/>
      <c r="E1" s="132"/>
      <c r="F1" s="132"/>
      <c r="G1" s="132"/>
      <c r="H1" s="132"/>
      <c r="I1" s="132"/>
    </row>
    <row r="2" spans="1:9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ht="15.75" x14ac:dyDescent="0.25">
      <c r="A3" s="132" t="s">
        <v>28</v>
      </c>
      <c r="B3" s="132"/>
      <c r="C3" s="132"/>
      <c r="D3" s="132"/>
      <c r="E3" s="132"/>
      <c r="F3" s="132"/>
      <c r="G3" s="132"/>
      <c r="H3" s="133"/>
      <c r="I3" s="133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8" customHeight="1" x14ac:dyDescent="0.25">
      <c r="A5" s="132" t="s">
        <v>24</v>
      </c>
      <c r="B5" s="134"/>
      <c r="C5" s="134"/>
      <c r="D5" s="134"/>
      <c r="E5" s="134"/>
      <c r="F5" s="134"/>
      <c r="G5" s="134"/>
      <c r="H5" s="134"/>
      <c r="I5" s="134"/>
    </row>
    <row r="6" spans="1:9" ht="18" x14ac:dyDescent="0.25">
      <c r="A6" s="4"/>
      <c r="B6" s="4"/>
      <c r="C6" s="4"/>
      <c r="D6" s="4"/>
      <c r="E6" s="4"/>
      <c r="F6" s="4"/>
      <c r="G6" s="4"/>
      <c r="H6" s="5"/>
      <c r="I6" s="5"/>
    </row>
    <row r="7" spans="1:9" ht="25.5" x14ac:dyDescent="0.25">
      <c r="A7" s="21" t="s">
        <v>9</v>
      </c>
      <c r="B7" s="20" t="s">
        <v>10</v>
      </c>
      <c r="C7" s="20" t="s">
        <v>11</v>
      </c>
      <c r="D7" s="20" t="s">
        <v>43</v>
      </c>
      <c r="E7" s="20" t="s">
        <v>97</v>
      </c>
      <c r="F7" s="21" t="s">
        <v>98</v>
      </c>
      <c r="G7" s="21" t="s">
        <v>99</v>
      </c>
      <c r="H7" s="21" t="s">
        <v>37</v>
      </c>
      <c r="I7" s="21" t="s">
        <v>100</v>
      </c>
    </row>
    <row r="8" spans="1:9" ht="25.5" x14ac:dyDescent="0.25">
      <c r="A8" s="11">
        <v>8</v>
      </c>
      <c r="B8" s="11"/>
      <c r="C8" s="11"/>
      <c r="D8" s="11" t="s">
        <v>25</v>
      </c>
      <c r="E8" s="8"/>
      <c r="F8" s="9"/>
      <c r="G8" s="9"/>
      <c r="H8" s="9"/>
      <c r="I8" s="9"/>
    </row>
    <row r="9" spans="1:9" x14ac:dyDescent="0.25">
      <c r="A9" s="11"/>
      <c r="B9" s="16">
        <v>84</v>
      </c>
      <c r="C9" s="16"/>
      <c r="D9" s="16" t="s">
        <v>32</v>
      </c>
      <c r="E9" s="8"/>
      <c r="F9" s="9"/>
      <c r="G9" s="9"/>
      <c r="H9" s="9"/>
      <c r="I9" s="9"/>
    </row>
    <row r="10" spans="1:9" ht="25.5" x14ac:dyDescent="0.25">
      <c r="A10" s="12"/>
      <c r="B10" s="12"/>
      <c r="C10" s="13">
        <v>81</v>
      </c>
      <c r="D10" s="18" t="s">
        <v>33</v>
      </c>
      <c r="E10" s="8"/>
      <c r="F10" s="9"/>
      <c r="G10" s="9"/>
      <c r="H10" s="9"/>
      <c r="I10" s="9"/>
    </row>
    <row r="11" spans="1:9" ht="25.5" x14ac:dyDescent="0.25">
      <c r="A11" s="14">
        <v>5</v>
      </c>
      <c r="B11" s="15"/>
      <c r="C11" s="15"/>
      <c r="D11" s="26" t="s">
        <v>26</v>
      </c>
      <c r="E11" s="8"/>
      <c r="F11" s="9"/>
      <c r="G11" s="9"/>
      <c r="H11" s="9"/>
      <c r="I11" s="9"/>
    </row>
    <row r="12" spans="1:9" ht="25.5" x14ac:dyDescent="0.25">
      <c r="A12" s="16"/>
      <c r="B12" s="16">
        <v>54</v>
      </c>
      <c r="C12" s="16"/>
      <c r="D12" s="27" t="s">
        <v>34</v>
      </c>
      <c r="E12" s="8"/>
      <c r="F12" s="9"/>
      <c r="G12" s="9"/>
      <c r="H12" s="9"/>
      <c r="I12" s="10"/>
    </row>
    <row r="13" spans="1:9" x14ac:dyDescent="0.25">
      <c r="A13" s="16"/>
      <c r="B13" s="16"/>
      <c r="C13" s="13">
        <v>52</v>
      </c>
      <c r="D13" s="13" t="s">
        <v>82</v>
      </c>
      <c r="E13" s="8"/>
      <c r="F13" s="9"/>
      <c r="G13" s="9"/>
      <c r="H13" s="9"/>
      <c r="I13" s="10"/>
    </row>
    <row r="14" spans="1:9" x14ac:dyDescent="0.25">
      <c r="A14" s="16"/>
      <c r="B14" s="16"/>
      <c r="C14" s="13"/>
      <c r="D14" s="13"/>
      <c r="E14" s="8"/>
      <c r="F14" s="9"/>
      <c r="G14" s="9"/>
      <c r="H14" s="9"/>
      <c r="I14" s="10"/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8"/>
  <sheetViews>
    <sheetView tabSelected="1" topLeftCell="A55" workbookViewId="0">
      <selection activeCell="D79" sqref="D7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132" t="s">
        <v>123</v>
      </c>
      <c r="B1" s="132"/>
      <c r="C1" s="132"/>
      <c r="D1" s="132"/>
      <c r="E1" s="132"/>
      <c r="F1" s="132"/>
      <c r="G1" s="132"/>
      <c r="H1" s="132"/>
      <c r="I1" s="132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132" t="s">
        <v>27</v>
      </c>
      <c r="B3" s="134"/>
      <c r="C3" s="134"/>
      <c r="D3" s="134"/>
      <c r="E3" s="134"/>
      <c r="F3" s="134"/>
      <c r="G3" s="134"/>
      <c r="H3" s="134"/>
      <c r="I3" s="134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66" t="s">
        <v>29</v>
      </c>
      <c r="B5" s="167"/>
      <c r="C5" s="168"/>
      <c r="D5" s="20" t="s">
        <v>30</v>
      </c>
      <c r="E5" s="20" t="s">
        <v>119</v>
      </c>
      <c r="F5" s="21" t="s">
        <v>99</v>
      </c>
      <c r="G5" s="21" t="s">
        <v>121</v>
      </c>
      <c r="H5" s="21" t="s">
        <v>100</v>
      </c>
      <c r="I5" s="21" t="s">
        <v>122</v>
      </c>
    </row>
    <row r="6" spans="1:9" x14ac:dyDescent="0.25">
      <c r="A6" s="169" t="s">
        <v>78</v>
      </c>
      <c r="B6" s="170"/>
      <c r="C6" s="171"/>
      <c r="D6" s="60" t="s">
        <v>79</v>
      </c>
      <c r="E6" s="46">
        <f>E7</f>
        <v>361.54</v>
      </c>
      <c r="F6" s="46">
        <f t="shared" ref="F6:I9" si="0">F7</f>
        <v>0</v>
      </c>
      <c r="G6" s="46">
        <f t="shared" si="0"/>
        <v>0</v>
      </c>
      <c r="H6" s="46">
        <f t="shared" si="0"/>
        <v>0</v>
      </c>
      <c r="I6" s="46">
        <f t="shared" si="0"/>
        <v>0</v>
      </c>
    </row>
    <row r="7" spans="1:9" x14ac:dyDescent="0.25">
      <c r="A7" s="163" t="s">
        <v>87</v>
      </c>
      <c r="B7" s="164"/>
      <c r="C7" s="165"/>
      <c r="D7" s="59" t="s">
        <v>80</v>
      </c>
      <c r="E7" s="43">
        <f>E8</f>
        <v>361.54</v>
      </c>
      <c r="F7" s="43">
        <f t="shared" si="0"/>
        <v>0</v>
      </c>
      <c r="G7" s="43">
        <f t="shared" si="0"/>
        <v>0</v>
      </c>
      <c r="H7" s="43">
        <f t="shared" si="0"/>
        <v>0</v>
      </c>
      <c r="I7" s="43">
        <f t="shared" si="0"/>
        <v>0</v>
      </c>
    </row>
    <row r="8" spans="1:9" x14ac:dyDescent="0.25">
      <c r="A8" s="157" t="s">
        <v>72</v>
      </c>
      <c r="B8" s="158"/>
      <c r="C8" s="159"/>
      <c r="D8" s="61" t="s">
        <v>73</v>
      </c>
      <c r="E8" s="43">
        <f>E9</f>
        <v>361.54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</row>
    <row r="9" spans="1:9" x14ac:dyDescent="0.25">
      <c r="A9" s="160">
        <v>3</v>
      </c>
      <c r="B9" s="161"/>
      <c r="C9" s="162"/>
      <c r="D9" s="64" t="s">
        <v>17</v>
      </c>
      <c r="E9" s="43">
        <f>E10</f>
        <v>361.54</v>
      </c>
      <c r="F9" s="43">
        <f t="shared" si="0"/>
        <v>0</v>
      </c>
      <c r="G9" s="43">
        <f t="shared" si="0"/>
        <v>0</v>
      </c>
      <c r="H9" s="43">
        <f t="shared" si="0"/>
        <v>0</v>
      </c>
      <c r="I9" s="43">
        <f t="shared" si="0"/>
        <v>0</v>
      </c>
    </row>
    <row r="10" spans="1:9" x14ac:dyDescent="0.25">
      <c r="A10" s="154">
        <v>32</v>
      </c>
      <c r="B10" s="155"/>
      <c r="C10" s="156"/>
      <c r="D10" s="64" t="s">
        <v>31</v>
      </c>
      <c r="E10" s="43">
        <v>361.54</v>
      </c>
      <c r="F10" s="43">
        <v>0</v>
      </c>
      <c r="G10" s="43">
        <v>0</v>
      </c>
      <c r="H10" s="43">
        <v>0</v>
      </c>
      <c r="I10" s="43">
        <v>0</v>
      </c>
    </row>
    <row r="11" spans="1:9" ht="15" customHeight="1" x14ac:dyDescent="0.25">
      <c r="A11" s="169" t="s">
        <v>66</v>
      </c>
      <c r="B11" s="170"/>
      <c r="C11" s="171"/>
      <c r="D11" s="60" t="s">
        <v>67</v>
      </c>
      <c r="E11" s="46">
        <f>E12+E20+E24+E37+E70+E70</f>
        <v>954461.76</v>
      </c>
      <c r="F11" s="46">
        <f>F12+F24+F33+F37+F70</f>
        <v>1365000</v>
      </c>
      <c r="G11" s="72">
        <f>G12+G24+G33+G37+G70</f>
        <v>1393800</v>
      </c>
      <c r="H11" s="46">
        <f>H12+H24+H33+H37+H70</f>
        <v>1574000</v>
      </c>
      <c r="I11" s="46">
        <f>I12+I24+I33+I37+I70</f>
        <v>1685000</v>
      </c>
    </row>
    <row r="12" spans="1:9" ht="14.25" customHeight="1" x14ac:dyDescent="0.25">
      <c r="A12" s="163" t="s">
        <v>68</v>
      </c>
      <c r="B12" s="164"/>
      <c r="C12" s="165"/>
      <c r="D12" s="59" t="s">
        <v>69</v>
      </c>
      <c r="E12" s="43">
        <f>E13+E16</f>
        <v>66195.92</v>
      </c>
      <c r="F12" s="43">
        <f t="shared" ref="F12" si="1">F13+F16</f>
        <v>338800</v>
      </c>
      <c r="G12" s="46">
        <f t="shared" ref="G12:I12" si="2">G13+G16</f>
        <v>188800</v>
      </c>
      <c r="H12" s="46">
        <f t="shared" si="2"/>
        <v>250800</v>
      </c>
      <c r="I12" s="46">
        <f t="shared" si="2"/>
        <v>251400</v>
      </c>
    </row>
    <row r="13" spans="1:9" ht="27.75" customHeight="1" x14ac:dyDescent="0.25">
      <c r="A13" s="157" t="s">
        <v>61</v>
      </c>
      <c r="B13" s="158"/>
      <c r="C13" s="159"/>
      <c r="D13" s="41" t="s">
        <v>13</v>
      </c>
      <c r="E13" s="43">
        <f>E14</f>
        <v>19280.509999999998</v>
      </c>
      <c r="F13" s="43">
        <f t="shared" ref="F13:I14" si="3">F14</f>
        <v>250000</v>
      </c>
      <c r="G13" s="43">
        <f t="shared" si="3"/>
        <v>100000</v>
      </c>
      <c r="H13" s="43">
        <f t="shared" si="3"/>
        <v>154500</v>
      </c>
      <c r="I13" s="43">
        <f t="shared" si="3"/>
        <v>150000</v>
      </c>
    </row>
    <row r="14" spans="1:9" x14ac:dyDescent="0.25">
      <c r="A14" s="160">
        <v>3</v>
      </c>
      <c r="B14" s="161"/>
      <c r="C14" s="162"/>
      <c r="D14" s="29" t="s">
        <v>17</v>
      </c>
      <c r="E14" s="43">
        <f>E15</f>
        <v>19280.509999999998</v>
      </c>
      <c r="F14" s="43">
        <f t="shared" si="3"/>
        <v>250000</v>
      </c>
      <c r="G14" s="43">
        <f t="shared" si="3"/>
        <v>100000</v>
      </c>
      <c r="H14" s="43">
        <f t="shared" si="3"/>
        <v>154500</v>
      </c>
      <c r="I14" s="43">
        <f t="shared" si="3"/>
        <v>150000</v>
      </c>
    </row>
    <row r="15" spans="1:9" x14ac:dyDescent="0.25">
      <c r="A15" s="65">
        <v>32</v>
      </c>
      <c r="B15" s="66"/>
      <c r="C15" s="67"/>
      <c r="D15" s="64" t="s">
        <v>31</v>
      </c>
      <c r="E15" s="43">
        <v>19280.509999999998</v>
      </c>
      <c r="F15" s="43">
        <v>250000</v>
      </c>
      <c r="G15" s="43">
        <v>100000</v>
      </c>
      <c r="H15" s="43">
        <v>154500</v>
      </c>
      <c r="I15" s="43">
        <v>150000</v>
      </c>
    </row>
    <row r="16" spans="1:9" ht="15" customHeight="1" x14ac:dyDescent="0.25">
      <c r="A16" s="157" t="s">
        <v>71</v>
      </c>
      <c r="B16" s="158"/>
      <c r="C16" s="159"/>
      <c r="D16" s="61" t="s">
        <v>70</v>
      </c>
      <c r="E16" s="43">
        <f>E17</f>
        <v>46915.409999999996</v>
      </c>
      <c r="F16" s="43">
        <f t="shared" ref="F16:H16" si="4">F17</f>
        <v>88800</v>
      </c>
      <c r="G16" s="43">
        <f t="shared" si="4"/>
        <v>88800</v>
      </c>
      <c r="H16" s="43">
        <f t="shared" si="4"/>
        <v>96300</v>
      </c>
      <c r="I16" s="43">
        <f>I17</f>
        <v>101400</v>
      </c>
    </row>
    <row r="17" spans="1:9" ht="21" customHeight="1" x14ac:dyDescent="0.25">
      <c r="A17" s="160">
        <v>3</v>
      </c>
      <c r="B17" s="161"/>
      <c r="C17" s="162"/>
      <c r="D17" s="64" t="s">
        <v>17</v>
      </c>
      <c r="E17" s="43">
        <f>SUM(E18:E19)</f>
        <v>46915.409999999996</v>
      </c>
      <c r="F17" s="43">
        <f>SUM(F18:F19)</f>
        <v>88800</v>
      </c>
      <c r="G17" s="43">
        <f>SUM(G18:G19)</f>
        <v>88800</v>
      </c>
      <c r="H17" s="43">
        <f>SUM(H18:H19)</f>
        <v>96300</v>
      </c>
      <c r="I17" s="43">
        <f>SUM(I18:I19)</f>
        <v>101400</v>
      </c>
    </row>
    <row r="18" spans="1:9" ht="15" customHeight="1" x14ac:dyDescent="0.25">
      <c r="A18" s="62">
        <v>32</v>
      </c>
      <c r="B18" s="63"/>
      <c r="C18" s="64"/>
      <c r="D18" s="64" t="s">
        <v>31</v>
      </c>
      <c r="E18" s="43">
        <v>46895.13</v>
      </c>
      <c r="F18" s="43">
        <v>87300</v>
      </c>
      <c r="G18" s="43">
        <v>87600</v>
      </c>
      <c r="H18" s="43">
        <v>95000</v>
      </c>
      <c r="I18" s="43">
        <v>100000</v>
      </c>
    </row>
    <row r="19" spans="1:9" ht="15" customHeight="1" x14ac:dyDescent="0.25">
      <c r="A19" s="98">
        <v>34</v>
      </c>
      <c r="B19" s="99"/>
      <c r="C19" s="100"/>
      <c r="D19" s="100" t="s">
        <v>48</v>
      </c>
      <c r="E19" s="43">
        <v>20.28</v>
      </c>
      <c r="F19" s="43">
        <v>1500</v>
      </c>
      <c r="G19" s="43">
        <v>1200</v>
      </c>
      <c r="H19" s="43">
        <v>1300</v>
      </c>
      <c r="I19" s="43">
        <v>1400</v>
      </c>
    </row>
    <row r="20" spans="1:9" x14ac:dyDescent="0.25">
      <c r="A20" s="163" t="s">
        <v>74</v>
      </c>
      <c r="B20" s="164"/>
      <c r="C20" s="165"/>
      <c r="D20" s="122" t="s">
        <v>75</v>
      </c>
      <c r="E20" s="43">
        <f>E21</f>
        <v>955.62</v>
      </c>
      <c r="F20" s="43">
        <f t="shared" ref="F20:I21" si="5">F21</f>
        <v>0</v>
      </c>
      <c r="G20" s="46">
        <f t="shared" si="5"/>
        <v>0</v>
      </c>
      <c r="H20" s="43">
        <f t="shared" si="5"/>
        <v>0</v>
      </c>
      <c r="I20" s="43">
        <f t="shared" si="5"/>
        <v>0</v>
      </c>
    </row>
    <row r="21" spans="1:9" x14ac:dyDescent="0.25">
      <c r="A21" s="157" t="s">
        <v>61</v>
      </c>
      <c r="B21" s="158"/>
      <c r="C21" s="159"/>
      <c r="D21" s="123" t="s">
        <v>13</v>
      </c>
      <c r="E21" s="43">
        <f>E22</f>
        <v>955.62</v>
      </c>
      <c r="F21" s="43">
        <f t="shared" si="5"/>
        <v>0</v>
      </c>
      <c r="G21" s="43">
        <f t="shared" si="5"/>
        <v>0</v>
      </c>
      <c r="H21" s="43">
        <f t="shared" si="5"/>
        <v>0</v>
      </c>
      <c r="I21" s="43">
        <f t="shared" si="5"/>
        <v>0</v>
      </c>
    </row>
    <row r="22" spans="1:9" x14ac:dyDescent="0.25">
      <c r="A22" s="160">
        <v>3</v>
      </c>
      <c r="B22" s="161"/>
      <c r="C22" s="162"/>
      <c r="D22" s="121" t="s">
        <v>17</v>
      </c>
      <c r="E22" s="43">
        <f>SUM(E23:E23)</f>
        <v>955.62</v>
      </c>
      <c r="F22" s="43">
        <f>SUM(F23:F23)</f>
        <v>0</v>
      </c>
      <c r="G22" s="43">
        <f>SUM(G23:G23)</f>
        <v>0</v>
      </c>
      <c r="H22" s="43">
        <f>SUM(H23:H23)</f>
        <v>0</v>
      </c>
      <c r="I22" s="43">
        <f>SUM(I23:I23)</f>
        <v>0</v>
      </c>
    </row>
    <row r="23" spans="1:9" x14ac:dyDescent="0.25">
      <c r="A23" s="154">
        <v>31</v>
      </c>
      <c r="B23" s="155"/>
      <c r="C23" s="156"/>
      <c r="D23" s="121" t="s">
        <v>18</v>
      </c>
      <c r="E23" s="43">
        <v>955.62</v>
      </c>
      <c r="F23" s="43">
        <v>0</v>
      </c>
      <c r="G23" s="43">
        <v>0</v>
      </c>
      <c r="H23" s="79">
        <v>0</v>
      </c>
      <c r="I23" s="43">
        <v>0</v>
      </c>
    </row>
    <row r="24" spans="1:9" ht="25.5" x14ac:dyDescent="0.25">
      <c r="A24" s="163" t="s">
        <v>124</v>
      </c>
      <c r="B24" s="164"/>
      <c r="C24" s="165"/>
      <c r="D24" s="59" t="s">
        <v>125</v>
      </c>
      <c r="E24" s="43">
        <f>E25</f>
        <v>0</v>
      </c>
      <c r="F24" s="43">
        <f t="shared" ref="F24:I25" si="6">F25</f>
        <v>0</v>
      </c>
      <c r="G24" s="46">
        <f>G25+G29</f>
        <v>16000</v>
      </c>
      <c r="H24" s="46">
        <f t="shared" ref="H24:I24" si="7">H25+H29</f>
        <v>16650</v>
      </c>
      <c r="I24" s="46">
        <f t="shared" si="7"/>
        <v>18800</v>
      </c>
    </row>
    <row r="25" spans="1:9" x14ac:dyDescent="0.25">
      <c r="A25" s="157" t="s">
        <v>61</v>
      </c>
      <c r="B25" s="158"/>
      <c r="C25" s="159"/>
      <c r="D25" s="123" t="s">
        <v>13</v>
      </c>
      <c r="E25" s="43">
        <f>E26</f>
        <v>0</v>
      </c>
      <c r="F25" s="43">
        <f t="shared" si="6"/>
        <v>0</v>
      </c>
      <c r="G25" s="43">
        <f t="shared" si="6"/>
        <v>1690</v>
      </c>
      <c r="H25" s="43">
        <f t="shared" si="6"/>
        <v>1650</v>
      </c>
      <c r="I25" s="43">
        <f t="shared" si="6"/>
        <v>1800</v>
      </c>
    </row>
    <row r="26" spans="1:9" x14ac:dyDescent="0.25">
      <c r="A26" s="160">
        <v>3</v>
      </c>
      <c r="B26" s="161"/>
      <c r="C26" s="162"/>
      <c r="D26" s="64" t="s">
        <v>17</v>
      </c>
      <c r="E26" s="43">
        <f>SUM(E27:E27)</f>
        <v>0</v>
      </c>
      <c r="F26" s="43">
        <f>SUM(F27:F27)</f>
        <v>0</v>
      </c>
      <c r="G26" s="43">
        <f>SUM(G27:G28)</f>
        <v>1690</v>
      </c>
      <c r="H26" s="43">
        <f>SUM(H27:H27)</f>
        <v>1650</v>
      </c>
      <c r="I26" s="43">
        <f>SUM(I27:I27)</f>
        <v>1800</v>
      </c>
    </row>
    <row r="27" spans="1:9" x14ac:dyDescent="0.25">
      <c r="A27" s="154">
        <v>31</v>
      </c>
      <c r="B27" s="155"/>
      <c r="C27" s="156"/>
      <c r="D27" s="64" t="s">
        <v>18</v>
      </c>
      <c r="E27" s="43"/>
      <c r="F27" s="43">
        <v>0</v>
      </c>
      <c r="G27" s="43">
        <v>1570</v>
      </c>
      <c r="H27" s="79">
        <v>1650</v>
      </c>
      <c r="I27" s="43">
        <v>1800</v>
      </c>
    </row>
    <row r="28" spans="1:9" x14ac:dyDescent="0.25">
      <c r="A28" s="124">
        <v>32</v>
      </c>
      <c r="B28" s="125"/>
      <c r="C28" s="126"/>
      <c r="D28" s="121" t="s">
        <v>31</v>
      </c>
      <c r="E28" s="43"/>
      <c r="F28" s="43"/>
      <c r="G28" s="43">
        <v>120</v>
      </c>
      <c r="H28" s="101">
        <v>150</v>
      </c>
      <c r="I28" s="43">
        <v>170</v>
      </c>
    </row>
    <row r="29" spans="1:9" ht="15" customHeight="1" x14ac:dyDescent="0.25">
      <c r="A29" s="157" t="s">
        <v>72</v>
      </c>
      <c r="B29" s="158"/>
      <c r="C29" s="159"/>
      <c r="D29" s="123" t="s">
        <v>73</v>
      </c>
      <c r="E29" s="43">
        <f>E30</f>
        <v>0</v>
      </c>
      <c r="F29" s="43">
        <f t="shared" ref="F29:I29" si="8">F30</f>
        <v>0</v>
      </c>
      <c r="G29" s="43">
        <f t="shared" si="8"/>
        <v>14310</v>
      </c>
      <c r="H29" s="43">
        <f t="shared" si="8"/>
        <v>15000</v>
      </c>
      <c r="I29" s="43">
        <f t="shared" si="8"/>
        <v>17000</v>
      </c>
    </row>
    <row r="30" spans="1:9" ht="15" customHeight="1" x14ac:dyDescent="0.25">
      <c r="A30" s="160">
        <v>3</v>
      </c>
      <c r="B30" s="161"/>
      <c r="C30" s="162"/>
      <c r="D30" s="121" t="s">
        <v>17</v>
      </c>
      <c r="E30" s="43">
        <f>SUM(E31:E31)</f>
        <v>0</v>
      </c>
      <c r="F30" s="43">
        <f>SUM(F31:F31)</f>
        <v>0</v>
      </c>
      <c r="G30" s="43">
        <f>SUM(G31:G32)</f>
        <v>14310</v>
      </c>
      <c r="H30" s="43">
        <f>SUM(H31:H31)</f>
        <v>15000</v>
      </c>
      <c r="I30" s="43">
        <f>SUM(I31:I31)</f>
        <v>17000</v>
      </c>
    </row>
    <row r="31" spans="1:9" x14ac:dyDescent="0.25">
      <c r="A31" s="154">
        <v>31</v>
      </c>
      <c r="B31" s="155"/>
      <c r="C31" s="156"/>
      <c r="D31" s="121" t="s">
        <v>18</v>
      </c>
      <c r="E31" s="43"/>
      <c r="F31" s="43">
        <v>0</v>
      </c>
      <c r="G31" s="43">
        <v>13230</v>
      </c>
      <c r="H31" s="79">
        <v>15000</v>
      </c>
      <c r="I31" s="43">
        <v>17000</v>
      </c>
    </row>
    <row r="32" spans="1:9" x14ac:dyDescent="0.25">
      <c r="A32" s="124">
        <v>32</v>
      </c>
      <c r="B32" s="125"/>
      <c r="C32" s="126"/>
      <c r="D32" s="121" t="s">
        <v>31</v>
      </c>
      <c r="E32" s="43"/>
      <c r="F32" s="43"/>
      <c r="G32" s="43">
        <v>1080</v>
      </c>
      <c r="H32" s="101">
        <v>1200</v>
      </c>
      <c r="I32" s="43">
        <v>1300</v>
      </c>
    </row>
    <row r="33" spans="1:9" x14ac:dyDescent="0.25">
      <c r="A33" s="163" t="s">
        <v>76</v>
      </c>
      <c r="B33" s="164"/>
      <c r="C33" s="165"/>
      <c r="D33" s="122" t="s">
        <v>77</v>
      </c>
      <c r="E33" s="43">
        <f>E34</f>
        <v>519.54999999999995</v>
      </c>
      <c r="F33" s="43">
        <f t="shared" ref="F33:I67" si="9">F34</f>
        <v>500</v>
      </c>
      <c r="G33" s="46">
        <f t="shared" si="9"/>
        <v>1000</v>
      </c>
      <c r="H33" s="43">
        <f t="shared" si="9"/>
        <v>1000</v>
      </c>
      <c r="I33" s="43">
        <f t="shared" si="9"/>
        <v>1000</v>
      </c>
    </row>
    <row r="34" spans="1:9" ht="30" customHeight="1" x14ac:dyDescent="0.25">
      <c r="A34" s="157" t="s">
        <v>61</v>
      </c>
      <c r="B34" s="158"/>
      <c r="C34" s="159"/>
      <c r="D34" s="123" t="s">
        <v>13</v>
      </c>
      <c r="E34" s="43">
        <f>E35</f>
        <v>519.54999999999995</v>
      </c>
      <c r="F34" s="43">
        <f t="shared" si="9"/>
        <v>500</v>
      </c>
      <c r="G34" s="43">
        <f t="shared" si="9"/>
        <v>1000</v>
      </c>
      <c r="H34" s="43">
        <f t="shared" si="9"/>
        <v>1000</v>
      </c>
      <c r="I34" s="43">
        <f t="shared" si="9"/>
        <v>1000</v>
      </c>
    </row>
    <row r="35" spans="1:9" x14ac:dyDescent="0.25">
      <c r="A35" s="160">
        <v>3</v>
      </c>
      <c r="B35" s="161"/>
      <c r="C35" s="162"/>
      <c r="D35" s="121" t="s">
        <v>17</v>
      </c>
      <c r="E35" s="43">
        <f>E36</f>
        <v>519.54999999999995</v>
      </c>
      <c r="F35" s="43">
        <f t="shared" si="9"/>
        <v>500</v>
      </c>
      <c r="G35" s="43">
        <f t="shared" si="9"/>
        <v>1000</v>
      </c>
      <c r="H35" s="43">
        <f t="shared" si="9"/>
        <v>1000</v>
      </c>
      <c r="I35" s="43">
        <f t="shared" si="9"/>
        <v>1000</v>
      </c>
    </row>
    <row r="36" spans="1:9" x14ac:dyDescent="0.25">
      <c r="A36" s="124">
        <v>32</v>
      </c>
      <c r="B36" s="125"/>
      <c r="C36" s="126"/>
      <c r="D36" s="121" t="s">
        <v>31</v>
      </c>
      <c r="E36" s="43">
        <v>519.54999999999995</v>
      </c>
      <c r="F36" s="43">
        <v>500</v>
      </c>
      <c r="G36" s="43">
        <v>1000</v>
      </c>
      <c r="H36" s="44">
        <v>1000</v>
      </c>
      <c r="I36" s="43">
        <v>1000</v>
      </c>
    </row>
    <row r="37" spans="1:9" x14ac:dyDescent="0.25">
      <c r="A37" s="163" t="s">
        <v>89</v>
      </c>
      <c r="B37" s="164"/>
      <c r="C37" s="165"/>
      <c r="D37" s="73" t="s">
        <v>90</v>
      </c>
      <c r="E37" s="43">
        <f>E42+E48+E56+E64+E67</f>
        <v>886750.22</v>
      </c>
      <c r="F37" s="43">
        <f>F42+F48+F56+F64+F67</f>
        <v>1025140</v>
      </c>
      <c r="G37" s="46">
        <f>G38+G42+G48+G56+G64+G67</f>
        <v>1187160</v>
      </c>
      <c r="H37" s="43">
        <f>H42+H48+H56+H64+H67</f>
        <v>1304650</v>
      </c>
      <c r="I37" s="43">
        <f>I42+I48+I56+I64+I67</f>
        <v>1412800</v>
      </c>
    </row>
    <row r="38" spans="1:9" x14ac:dyDescent="0.25">
      <c r="A38" s="157" t="s">
        <v>61</v>
      </c>
      <c r="B38" s="158"/>
      <c r="C38" s="159"/>
      <c r="D38" s="127" t="s">
        <v>13</v>
      </c>
      <c r="E38" s="43">
        <f>+E42+E48+E56+E64+E67</f>
        <v>886750.22</v>
      </c>
      <c r="F38" s="43">
        <f>F39+F44</f>
        <v>10800</v>
      </c>
      <c r="G38" s="43">
        <f>G39+G44</f>
        <v>0</v>
      </c>
      <c r="H38" s="43">
        <f>H39+H44</f>
        <v>6600</v>
      </c>
      <c r="I38" s="43">
        <f>I39+I44</f>
        <v>6600</v>
      </c>
    </row>
    <row r="39" spans="1:9" x14ac:dyDescent="0.25">
      <c r="A39" s="160">
        <v>3</v>
      </c>
      <c r="B39" s="161"/>
      <c r="C39" s="162"/>
      <c r="D39" s="121" t="s">
        <v>17</v>
      </c>
      <c r="E39" s="43">
        <f>SUM(E40:E41)</f>
        <v>0</v>
      </c>
      <c r="F39" s="43">
        <f>SUM(F40:F43)</f>
        <v>9200</v>
      </c>
      <c r="G39" s="43">
        <f>SUM(G40+G41)</f>
        <v>0</v>
      </c>
      <c r="H39" s="43">
        <f>SUM(H40:H43)</f>
        <v>6600</v>
      </c>
      <c r="I39" s="43">
        <f>SUM(I40:I43)</f>
        <v>6600</v>
      </c>
    </row>
    <row r="40" spans="1:9" x14ac:dyDescent="0.25">
      <c r="A40" s="154">
        <v>31</v>
      </c>
      <c r="B40" s="155"/>
      <c r="C40" s="156"/>
      <c r="D40" s="121" t="s">
        <v>18</v>
      </c>
      <c r="E40" s="43"/>
      <c r="F40" s="43"/>
      <c r="G40" s="43"/>
      <c r="H40" s="79"/>
      <c r="I40" s="43"/>
    </row>
    <row r="41" spans="1:9" x14ac:dyDescent="0.25">
      <c r="A41" s="124">
        <v>32</v>
      </c>
      <c r="B41" s="125"/>
      <c r="C41" s="126"/>
      <c r="D41" s="121" t="s">
        <v>31</v>
      </c>
      <c r="E41" s="43"/>
      <c r="F41" s="43"/>
      <c r="G41" s="43"/>
      <c r="H41" s="79"/>
      <c r="I41" s="79"/>
    </row>
    <row r="42" spans="1:9" x14ac:dyDescent="0.25">
      <c r="A42" s="157" t="s">
        <v>62</v>
      </c>
      <c r="B42" s="158"/>
      <c r="C42" s="159"/>
      <c r="D42" s="123" t="s">
        <v>63</v>
      </c>
      <c r="E42" s="43">
        <f>E43</f>
        <v>3922.31</v>
      </c>
      <c r="F42" s="43">
        <f>F43+F46</f>
        <v>7600</v>
      </c>
      <c r="G42" s="43">
        <f>G43+G46</f>
        <v>6650</v>
      </c>
      <c r="H42" s="43">
        <f>H43+H46</f>
        <v>6600</v>
      </c>
      <c r="I42" s="43">
        <f>I43+I46</f>
        <v>6600</v>
      </c>
    </row>
    <row r="43" spans="1:9" x14ac:dyDescent="0.25">
      <c r="A43" s="160">
        <v>3</v>
      </c>
      <c r="B43" s="161"/>
      <c r="C43" s="162"/>
      <c r="D43" s="121" t="s">
        <v>17</v>
      </c>
      <c r="E43" s="43">
        <f>SUM(E44:E45)</f>
        <v>3922.31</v>
      </c>
      <c r="F43" s="43">
        <f>SUM(F44:F45)</f>
        <v>1600</v>
      </c>
      <c r="G43" s="43">
        <f>SUM(G44:G45)</f>
        <v>0</v>
      </c>
      <c r="H43" s="43">
        <f>SUM(H44:H45)</f>
        <v>0</v>
      </c>
      <c r="I43" s="43">
        <f>SUM(I44:I45)</f>
        <v>0</v>
      </c>
    </row>
    <row r="44" spans="1:9" ht="24.75" customHeight="1" x14ac:dyDescent="0.25">
      <c r="A44" s="119">
        <v>32</v>
      </c>
      <c r="B44" s="120"/>
      <c r="C44" s="121"/>
      <c r="D44" s="121" t="s">
        <v>31</v>
      </c>
      <c r="E44" s="43">
        <v>3823.4</v>
      </c>
      <c r="F44" s="43">
        <v>1600</v>
      </c>
      <c r="G44" s="43"/>
      <c r="H44" s="43"/>
      <c r="I44" s="43"/>
    </row>
    <row r="45" spans="1:9" x14ac:dyDescent="0.25">
      <c r="A45" s="124">
        <v>34</v>
      </c>
      <c r="B45" s="125"/>
      <c r="C45" s="126"/>
      <c r="D45" s="121" t="s">
        <v>48</v>
      </c>
      <c r="E45" s="43">
        <v>98.91</v>
      </c>
      <c r="F45" s="43">
        <v>0</v>
      </c>
      <c r="G45" s="43"/>
      <c r="H45" s="43">
        <v>0</v>
      </c>
      <c r="I45" s="43">
        <v>0</v>
      </c>
    </row>
    <row r="46" spans="1:9" ht="25.5" x14ac:dyDescent="0.25">
      <c r="A46" s="81">
        <v>4</v>
      </c>
      <c r="B46" s="76"/>
      <c r="C46" s="77"/>
      <c r="D46" s="74" t="s">
        <v>19</v>
      </c>
      <c r="E46" s="43">
        <f>SUM(E47:E47)</f>
        <v>6388.85</v>
      </c>
      <c r="F46" s="43">
        <f>SUM(F47:F47)</f>
        <v>6000</v>
      </c>
      <c r="G46" s="43">
        <f>SUM(G47:G47)</f>
        <v>6650</v>
      </c>
      <c r="H46" s="43">
        <f>SUM(H47:H47)</f>
        <v>6600</v>
      </c>
      <c r="I46" s="43">
        <f>SUM(I47:I47)</f>
        <v>6600</v>
      </c>
    </row>
    <row r="47" spans="1:9" ht="39" customHeight="1" x14ac:dyDescent="0.25">
      <c r="A47" s="75">
        <v>42</v>
      </c>
      <c r="B47" s="76"/>
      <c r="C47" s="77"/>
      <c r="D47" s="74" t="s">
        <v>42</v>
      </c>
      <c r="E47" s="43">
        <v>6388.85</v>
      </c>
      <c r="F47" s="43">
        <v>6000</v>
      </c>
      <c r="G47" s="43">
        <v>6650</v>
      </c>
      <c r="H47" s="43">
        <v>6600</v>
      </c>
      <c r="I47" s="79">
        <v>6600</v>
      </c>
    </row>
    <row r="48" spans="1:9" ht="26.25" customHeight="1" x14ac:dyDescent="0.25">
      <c r="A48" s="157" t="s">
        <v>64</v>
      </c>
      <c r="B48" s="158"/>
      <c r="C48" s="159"/>
      <c r="D48" s="78" t="s">
        <v>65</v>
      </c>
      <c r="E48" s="43">
        <f>E49+E54</f>
        <v>6649.81</v>
      </c>
      <c r="F48" s="43">
        <f>F49+F54</f>
        <v>10540</v>
      </c>
      <c r="G48" s="43">
        <f>G49+G54</f>
        <v>58500</v>
      </c>
      <c r="H48" s="43">
        <f>H49+H54</f>
        <v>0</v>
      </c>
      <c r="I48" s="43">
        <f>I49+I54</f>
        <v>0</v>
      </c>
    </row>
    <row r="49" spans="1:9" x14ac:dyDescent="0.25">
      <c r="A49" s="160">
        <v>3</v>
      </c>
      <c r="B49" s="161"/>
      <c r="C49" s="162"/>
      <c r="D49" s="74" t="s">
        <v>17</v>
      </c>
      <c r="E49" s="43">
        <f>SUM(E51:E53)</f>
        <v>6529.81</v>
      </c>
      <c r="F49" s="43">
        <f t="shared" ref="F49" si="10">SUM(F51:F53)</f>
        <v>10540</v>
      </c>
      <c r="G49" s="43">
        <f>SUM(G50:G53)</f>
        <v>58500</v>
      </c>
      <c r="H49" s="43">
        <f>SUM(H51:H53)</f>
        <v>0</v>
      </c>
      <c r="I49" s="43">
        <f t="shared" ref="I49" si="11">SUM(I51:I53)</f>
        <v>0</v>
      </c>
    </row>
    <row r="50" spans="1:9" ht="30" customHeight="1" x14ac:dyDescent="0.25">
      <c r="A50" s="154">
        <v>31</v>
      </c>
      <c r="B50" s="155"/>
      <c r="C50" s="156"/>
      <c r="D50" s="129" t="s">
        <v>18</v>
      </c>
      <c r="E50" s="43"/>
      <c r="F50" s="43"/>
      <c r="G50" s="43">
        <v>29100</v>
      </c>
      <c r="H50" s="43"/>
      <c r="I50" s="43"/>
    </row>
    <row r="51" spans="1:9" x14ac:dyDescent="0.25">
      <c r="A51" s="154">
        <v>32</v>
      </c>
      <c r="B51" s="155"/>
      <c r="C51" s="156"/>
      <c r="D51" s="74" t="s">
        <v>31</v>
      </c>
      <c r="E51" s="43">
        <v>6529.81</v>
      </c>
      <c r="F51" s="43">
        <v>10500</v>
      </c>
      <c r="G51" s="43">
        <v>29400</v>
      </c>
      <c r="H51" s="43"/>
      <c r="I51" s="43"/>
    </row>
    <row r="52" spans="1:9" x14ac:dyDescent="0.25">
      <c r="A52" s="75">
        <v>34</v>
      </c>
      <c r="B52" s="76"/>
      <c r="C52" s="77"/>
      <c r="D52" s="74" t="s">
        <v>48</v>
      </c>
      <c r="E52" s="43"/>
      <c r="F52" s="43">
        <v>40</v>
      </c>
      <c r="G52" s="43"/>
      <c r="H52" s="43"/>
      <c r="I52" s="79">
        <v>0</v>
      </c>
    </row>
    <row r="53" spans="1:9" ht="30" customHeight="1" x14ac:dyDescent="0.25">
      <c r="A53" s="93">
        <v>37</v>
      </c>
      <c r="B53" s="94"/>
      <c r="C53" s="95"/>
      <c r="D53" s="92" t="s">
        <v>50</v>
      </c>
      <c r="E53" s="43"/>
      <c r="F53" s="43"/>
      <c r="G53" s="43"/>
      <c r="H53" s="43"/>
      <c r="I53" s="101"/>
    </row>
    <row r="54" spans="1:9" ht="25.5" x14ac:dyDescent="0.25">
      <c r="A54" s="75">
        <v>4</v>
      </c>
      <c r="B54" s="76"/>
      <c r="C54" s="77"/>
      <c r="D54" s="74" t="s">
        <v>19</v>
      </c>
      <c r="E54" s="43">
        <f>SUM(E55:E55)</f>
        <v>120</v>
      </c>
      <c r="F54" s="43">
        <f>SUM(F55:F55)</f>
        <v>0</v>
      </c>
      <c r="G54" s="43">
        <f>SUM(G55:G55)</f>
        <v>0</v>
      </c>
      <c r="H54" s="43">
        <f>SUM(H55:H55)</f>
        <v>0</v>
      </c>
      <c r="I54" s="43">
        <f>SUM(I55:I55)</f>
        <v>0</v>
      </c>
    </row>
    <row r="55" spans="1:9" ht="25.5" x14ac:dyDescent="0.25">
      <c r="A55" s="75">
        <v>42</v>
      </c>
      <c r="B55" s="76"/>
      <c r="C55" s="77"/>
      <c r="D55" s="74" t="s">
        <v>42</v>
      </c>
      <c r="E55" s="43">
        <v>120</v>
      </c>
      <c r="F55" s="43">
        <v>0</v>
      </c>
      <c r="G55" s="43"/>
      <c r="H55" s="43">
        <v>0</v>
      </c>
      <c r="I55" s="79">
        <v>0</v>
      </c>
    </row>
    <row r="56" spans="1:9" x14ac:dyDescent="0.25">
      <c r="A56" s="157" t="s">
        <v>81</v>
      </c>
      <c r="B56" s="158"/>
      <c r="C56" s="159"/>
      <c r="D56" s="78" t="s">
        <v>82</v>
      </c>
      <c r="E56" s="43">
        <f>E57+E62</f>
        <v>855821.47</v>
      </c>
      <c r="F56" s="43">
        <f>F57+F62</f>
        <v>1001000</v>
      </c>
      <c r="G56" s="43">
        <f>G57+G62</f>
        <v>1119010</v>
      </c>
      <c r="H56" s="43">
        <f>H57+H62</f>
        <v>1293050</v>
      </c>
      <c r="I56" s="43">
        <f>I57+I62</f>
        <v>1399200</v>
      </c>
    </row>
    <row r="57" spans="1:9" ht="22.5" customHeight="1" x14ac:dyDescent="0.25">
      <c r="A57" s="160">
        <v>3</v>
      </c>
      <c r="B57" s="161"/>
      <c r="C57" s="162"/>
      <c r="D57" s="74" t="s">
        <v>17</v>
      </c>
      <c r="E57" s="43">
        <f>SUM(E58:E61)</f>
        <v>852552.95</v>
      </c>
      <c r="F57" s="43">
        <f>SUM(F58:F61)</f>
        <v>997000</v>
      </c>
      <c r="G57" s="43">
        <f>SUM(G58:G61)</f>
        <v>1114010</v>
      </c>
      <c r="H57" s="43">
        <f>SUM(H58:H61)</f>
        <v>1281650</v>
      </c>
      <c r="I57" s="43">
        <f>SUM(I58:I61)</f>
        <v>1386200</v>
      </c>
    </row>
    <row r="58" spans="1:9" ht="25.5" customHeight="1" x14ac:dyDescent="0.25">
      <c r="A58" s="154">
        <v>31</v>
      </c>
      <c r="B58" s="155"/>
      <c r="C58" s="156"/>
      <c r="D58" s="74" t="s">
        <v>18</v>
      </c>
      <c r="E58" s="43">
        <v>766490.99</v>
      </c>
      <c r="F58" s="43">
        <v>893000</v>
      </c>
      <c r="G58" s="43">
        <v>1007700</v>
      </c>
      <c r="H58" s="79">
        <v>1150450</v>
      </c>
      <c r="I58" s="43">
        <v>1246200</v>
      </c>
    </row>
    <row r="59" spans="1:9" x14ac:dyDescent="0.25">
      <c r="A59" s="75">
        <v>32</v>
      </c>
      <c r="B59" s="76"/>
      <c r="C59" s="77"/>
      <c r="D59" s="74" t="s">
        <v>31</v>
      </c>
      <c r="E59" s="43">
        <v>76985.7</v>
      </c>
      <c r="F59" s="43">
        <v>90000</v>
      </c>
      <c r="G59" s="43">
        <v>96310</v>
      </c>
      <c r="H59" s="79">
        <v>110000</v>
      </c>
      <c r="I59" s="79">
        <v>118000</v>
      </c>
    </row>
    <row r="60" spans="1:9" x14ac:dyDescent="0.25">
      <c r="A60" s="93">
        <v>34</v>
      </c>
      <c r="B60" s="94"/>
      <c r="C60" s="95"/>
      <c r="D60" s="92" t="s">
        <v>48</v>
      </c>
      <c r="E60" s="43"/>
      <c r="F60" s="43"/>
      <c r="G60" s="43"/>
      <c r="H60" s="79"/>
      <c r="I60" s="101"/>
    </row>
    <row r="61" spans="1:9" ht="25.5" x14ac:dyDescent="0.25">
      <c r="A61" s="75">
        <v>37</v>
      </c>
      <c r="B61" s="76"/>
      <c r="C61" s="77"/>
      <c r="D61" s="74" t="s">
        <v>50</v>
      </c>
      <c r="E61" s="43">
        <v>9076.26</v>
      </c>
      <c r="F61" s="43">
        <v>14000</v>
      </c>
      <c r="G61" s="43">
        <v>10000</v>
      </c>
      <c r="H61" s="79">
        <v>21200</v>
      </c>
      <c r="I61" s="43">
        <v>22000</v>
      </c>
    </row>
    <row r="62" spans="1:9" ht="25.5" x14ac:dyDescent="0.25">
      <c r="A62" s="75">
        <v>4</v>
      </c>
      <c r="B62" s="76"/>
      <c r="C62" s="77"/>
      <c r="D62" s="74" t="s">
        <v>19</v>
      </c>
      <c r="E62" s="43">
        <f>E63</f>
        <v>3268.52</v>
      </c>
      <c r="F62" s="43">
        <f t="shared" ref="F62:I62" si="12">F63</f>
        <v>4000</v>
      </c>
      <c r="G62" s="43">
        <f t="shared" si="12"/>
        <v>5000</v>
      </c>
      <c r="H62" s="43">
        <f t="shared" si="12"/>
        <v>11400</v>
      </c>
      <c r="I62" s="43">
        <f t="shared" si="12"/>
        <v>13000</v>
      </c>
    </row>
    <row r="63" spans="1:9" ht="25.5" x14ac:dyDescent="0.25">
      <c r="A63" s="75">
        <v>42</v>
      </c>
      <c r="B63" s="76"/>
      <c r="C63" s="77"/>
      <c r="D63" s="74" t="s">
        <v>42</v>
      </c>
      <c r="E63" s="43">
        <v>3268.52</v>
      </c>
      <c r="F63" s="43">
        <v>4000</v>
      </c>
      <c r="G63" s="43">
        <v>5000</v>
      </c>
      <c r="H63" s="43">
        <v>11400</v>
      </c>
      <c r="I63" s="79">
        <v>13000</v>
      </c>
    </row>
    <row r="64" spans="1:9" x14ac:dyDescent="0.25">
      <c r="A64" s="157" t="s">
        <v>83</v>
      </c>
      <c r="B64" s="158"/>
      <c r="C64" s="159"/>
      <c r="D64" s="78" t="s">
        <v>84</v>
      </c>
      <c r="E64" s="43">
        <f>E65</f>
        <v>5833.33</v>
      </c>
      <c r="F64" s="43">
        <f t="shared" ref="F64:I65" si="13">F65</f>
        <v>5000</v>
      </c>
      <c r="G64" s="43">
        <f t="shared" si="13"/>
        <v>3000</v>
      </c>
      <c r="H64" s="43">
        <f t="shared" si="13"/>
        <v>5000</v>
      </c>
      <c r="I64" s="43">
        <f t="shared" si="13"/>
        <v>7000</v>
      </c>
    </row>
    <row r="65" spans="1:9" ht="25.5" x14ac:dyDescent="0.25">
      <c r="A65" s="75">
        <v>4</v>
      </c>
      <c r="B65" s="76"/>
      <c r="C65" s="77"/>
      <c r="D65" s="74" t="s">
        <v>19</v>
      </c>
      <c r="E65" s="43">
        <f>E66</f>
        <v>5833.33</v>
      </c>
      <c r="F65" s="43">
        <f t="shared" si="13"/>
        <v>5000</v>
      </c>
      <c r="G65" s="43">
        <f t="shared" si="13"/>
        <v>3000</v>
      </c>
      <c r="H65" s="43">
        <f t="shared" si="13"/>
        <v>5000</v>
      </c>
      <c r="I65" s="43">
        <f t="shared" si="9"/>
        <v>7000</v>
      </c>
    </row>
    <row r="66" spans="1:9" ht="25.5" x14ac:dyDescent="0.25">
      <c r="A66" s="75">
        <v>42</v>
      </c>
      <c r="B66" s="76"/>
      <c r="C66" s="77"/>
      <c r="D66" s="74" t="s">
        <v>42</v>
      </c>
      <c r="E66" s="43">
        <v>5833.33</v>
      </c>
      <c r="F66" s="43">
        <v>5000</v>
      </c>
      <c r="G66" s="43">
        <v>3000</v>
      </c>
      <c r="H66" s="43">
        <v>5000</v>
      </c>
      <c r="I66" s="43">
        <v>7000</v>
      </c>
    </row>
    <row r="67" spans="1:9" x14ac:dyDescent="0.25">
      <c r="A67" s="157" t="s">
        <v>85</v>
      </c>
      <c r="B67" s="158"/>
      <c r="C67" s="159"/>
      <c r="D67" s="78" t="s">
        <v>86</v>
      </c>
      <c r="E67" s="43">
        <f>E68</f>
        <v>14523.3</v>
      </c>
      <c r="F67" s="43">
        <f t="shared" ref="F67:H68" si="14">F68</f>
        <v>1000</v>
      </c>
      <c r="G67" s="43">
        <f t="shared" si="14"/>
        <v>0</v>
      </c>
      <c r="H67" s="43">
        <f t="shared" si="14"/>
        <v>0</v>
      </c>
      <c r="I67" s="43">
        <f t="shared" si="9"/>
        <v>0</v>
      </c>
    </row>
    <row r="68" spans="1:9" ht="25.5" x14ac:dyDescent="0.25">
      <c r="A68" s="86">
        <v>4</v>
      </c>
      <c r="B68" s="87"/>
      <c r="C68" s="88"/>
      <c r="D68" s="74" t="s">
        <v>19</v>
      </c>
      <c r="E68" s="43">
        <f>E69</f>
        <v>14523.3</v>
      </c>
      <c r="F68" s="43">
        <f t="shared" si="14"/>
        <v>1000</v>
      </c>
      <c r="G68" s="43">
        <f t="shared" si="14"/>
        <v>0</v>
      </c>
      <c r="H68" s="43">
        <f>H69</f>
        <v>0</v>
      </c>
      <c r="I68" s="43">
        <f>I69</f>
        <v>0</v>
      </c>
    </row>
    <row r="69" spans="1:9" ht="25.5" x14ac:dyDescent="0.25">
      <c r="A69" s="83">
        <v>42</v>
      </c>
      <c r="B69" s="84"/>
      <c r="C69" s="85"/>
      <c r="D69" s="82" t="s">
        <v>42</v>
      </c>
      <c r="E69" s="44">
        <v>14523.3</v>
      </c>
      <c r="F69" s="44">
        <v>1000</v>
      </c>
      <c r="G69" s="44"/>
      <c r="H69" s="44"/>
      <c r="I69" s="79">
        <v>0</v>
      </c>
    </row>
    <row r="70" spans="1:9" x14ac:dyDescent="0.25">
      <c r="A70" s="163" t="s">
        <v>102</v>
      </c>
      <c r="B70" s="164"/>
      <c r="C70" s="165"/>
      <c r="D70" s="96" t="s">
        <v>103</v>
      </c>
      <c r="E70" s="43">
        <f>E71</f>
        <v>280</v>
      </c>
      <c r="F70" s="43">
        <f t="shared" ref="F70:I71" si="15">F71</f>
        <v>560</v>
      </c>
      <c r="G70" s="46">
        <f t="shared" si="15"/>
        <v>840</v>
      </c>
      <c r="H70" s="43">
        <f t="shared" si="15"/>
        <v>900</v>
      </c>
      <c r="I70" s="43">
        <f t="shared" si="15"/>
        <v>1000</v>
      </c>
    </row>
    <row r="71" spans="1:9" x14ac:dyDescent="0.25">
      <c r="A71" s="157" t="s">
        <v>61</v>
      </c>
      <c r="B71" s="158"/>
      <c r="C71" s="159"/>
      <c r="D71" s="123" t="s">
        <v>13</v>
      </c>
      <c r="E71" s="43">
        <f>E72</f>
        <v>280</v>
      </c>
      <c r="F71" s="43">
        <f t="shared" si="15"/>
        <v>560</v>
      </c>
      <c r="G71" s="43">
        <f t="shared" si="15"/>
        <v>840</v>
      </c>
      <c r="H71" s="43">
        <f t="shared" si="15"/>
        <v>900</v>
      </c>
      <c r="I71" s="43">
        <f t="shared" si="15"/>
        <v>1000</v>
      </c>
    </row>
    <row r="72" spans="1:9" x14ac:dyDescent="0.25">
      <c r="A72" s="160">
        <v>3</v>
      </c>
      <c r="B72" s="161"/>
      <c r="C72" s="162"/>
      <c r="D72" s="100" t="s">
        <v>17</v>
      </c>
      <c r="E72" s="43">
        <f>SUM(E73:E73)</f>
        <v>280</v>
      </c>
      <c r="F72" s="43">
        <f>SUM(F73:F73)</f>
        <v>560</v>
      </c>
      <c r="G72" s="43">
        <f>SUM(G73:G73)</f>
        <v>840</v>
      </c>
      <c r="H72" s="43">
        <f>SUM(H73:H73)</f>
        <v>900</v>
      </c>
      <c r="I72" s="43">
        <f>SUM(I73:I73)</f>
        <v>1000</v>
      </c>
    </row>
    <row r="73" spans="1:9" x14ac:dyDescent="0.25">
      <c r="A73" s="154">
        <v>31</v>
      </c>
      <c r="B73" s="155"/>
      <c r="C73" s="156"/>
      <c r="D73" s="100" t="s">
        <v>18</v>
      </c>
      <c r="E73" s="43">
        <v>280</v>
      </c>
      <c r="F73" s="43">
        <v>560</v>
      </c>
      <c r="G73" s="43">
        <v>840</v>
      </c>
      <c r="H73" s="79">
        <v>900</v>
      </c>
      <c r="I73" s="43">
        <v>1000</v>
      </c>
    </row>
    <row r="74" spans="1:9" x14ac:dyDescent="0.25">
      <c r="A74" s="172"/>
      <c r="B74" s="172"/>
      <c r="C74" s="172"/>
      <c r="D74" s="97"/>
      <c r="E74" s="89"/>
      <c r="F74" s="89"/>
      <c r="G74" s="89"/>
      <c r="H74" s="89"/>
    </row>
    <row r="75" spans="1:9" x14ac:dyDescent="0.25">
      <c r="A75" s="90"/>
      <c r="B75" s="90"/>
      <c r="C75" s="90"/>
      <c r="D75" s="97"/>
      <c r="E75" s="89"/>
      <c r="F75" s="89"/>
      <c r="G75" s="89"/>
      <c r="H75" s="89"/>
    </row>
    <row r="76" spans="1:9" x14ac:dyDescent="0.25">
      <c r="D76" s="128" t="s">
        <v>128</v>
      </c>
      <c r="F76" t="s">
        <v>93</v>
      </c>
      <c r="H76" t="s">
        <v>95</v>
      </c>
    </row>
    <row r="77" spans="1:9" x14ac:dyDescent="0.25">
      <c r="D77" s="128" t="s">
        <v>129</v>
      </c>
      <c r="F77" t="s">
        <v>94</v>
      </c>
      <c r="H77" t="s">
        <v>96</v>
      </c>
    </row>
    <row r="78" spans="1:9" x14ac:dyDescent="0.25">
      <c r="D78" s="128" t="s">
        <v>130</v>
      </c>
    </row>
  </sheetData>
  <mergeCells count="48">
    <mergeCell ref="A74:C74"/>
    <mergeCell ref="A42:C42"/>
    <mergeCell ref="A43:C43"/>
    <mergeCell ref="A48:C48"/>
    <mergeCell ref="A49:C49"/>
    <mergeCell ref="A51:C51"/>
    <mergeCell ref="A56:C56"/>
    <mergeCell ref="A57:C57"/>
    <mergeCell ref="A58:C58"/>
    <mergeCell ref="A64:C64"/>
    <mergeCell ref="A67:C67"/>
    <mergeCell ref="A71:C71"/>
    <mergeCell ref="A72:C72"/>
    <mergeCell ref="A73:C73"/>
    <mergeCell ref="A70:C70"/>
    <mergeCell ref="A50:C50"/>
    <mergeCell ref="A9:C9"/>
    <mergeCell ref="A10:C10"/>
    <mergeCell ref="A6:C6"/>
    <mergeCell ref="A11:C11"/>
    <mergeCell ref="A13:C13"/>
    <mergeCell ref="A12:C12"/>
    <mergeCell ref="A1:I1"/>
    <mergeCell ref="A3:I3"/>
    <mergeCell ref="A5:C5"/>
    <mergeCell ref="A7:C7"/>
    <mergeCell ref="A8:C8"/>
    <mergeCell ref="A14:C14"/>
    <mergeCell ref="A27:C27"/>
    <mergeCell ref="A16:C16"/>
    <mergeCell ref="A17:C17"/>
    <mergeCell ref="A24:C24"/>
    <mergeCell ref="A25:C25"/>
    <mergeCell ref="A40:C40"/>
    <mergeCell ref="A38:C38"/>
    <mergeCell ref="A39:C39"/>
    <mergeCell ref="A20:C20"/>
    <mergeCell ref="A21:C21"/>
    <mergeCell ref="A22:C22"/>
    <mergeCell ref="A23:C23"/>
    <mergeCell ref="A29:C29"/>
    <mergeCell ref="A30:C30"/>
    <mergeCell ref="A31:C31"/>
    <mergeCell ref="A35:C35"/>
    <mergeCell ref="A33:C33"/>
    <mergeCell ref="A34:C34"/>
    <mergeCell ref="A26:C26"/>
    <mergeCell ref="A37:C37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Emina Belić</cp:lastModifiedBy>
  <cp:lastPrinted>2022-12-21T11:06:58Z</cp:lastPrinted>
  <dcterms:created xsi:type="dcterms:W3CDTF">2022-08-12T12:51:27Z</dcterms:created>
  <dcterms:modified xsi:type="dcterms:W3CDTF">2026-10-22T10:48:31Z</dcterms:modified>
</cp:coreProperties>
</file>