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1BB4BCDC-8E6A-42EB-A1AD-209C413A81C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pći dio" sheetId="1" r:id="rId1"/>
    <sheet name="izvršenje finacijskog plana" sheetId="2" r:id="rId2"/>
    <sheet name="izvršenje - klasifikacija i izv" sheetId="3" r:id="rId3"/>
    <sheet name="rashodi po izvorima" sheetId="4" r:id="rId4"/>
    <sheet name="List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8" i="2" l="1"/>
  <c r="D9" i="4" l="1"/>
  <c r="E9" i="4"/>
  <c r="C9" i="4"/>
  <c r="D279" i="4"/>
  <c r="E279" i="4"/>
  <c r="F214" i="4" l="1"/>
  <c r="E212" i="4"/>
  <c r="D212" i="4"/>
  <c r="C212" i="4"/>
  <c r="F209" i="4"/>
  <c r="E208" i="4"/>
  <c r="D208" i="4"/>
  <c r="C208" i="4"/>
  <c r="F207" i="4"/>
  <c r="E206" i="4"/>
  <c r="D206" i="4"/>
  <c r="C206" i="4"/>
  <c r="F204" i="4"/>
  <c r="E203" i="4"/>
  <c r="D203" i="4"/>
  <c r="C203" i="4"/>
  <c r="D191" i="4"/>
  <c r="D189" i="4" s="1"/>
  <c r="E191" i="4"/>
  <c r="E189" i="4" s="1"/>
  <c r="C191" i="4"/>
  <c r="C189" i="4" s="1"/>
  <c r="D202" i="4" l="1"/>
  <c r="F206" i="4"/>
  <c r="F203" i="4"/>
  <c r="F212" i="4"/>
  <c r="F208" i="4"/>
  <c r="C202" i="4"/>
  <c r="E202" i="4"/>
  <c r="F202" i="4" l="1"/>
  <c r="E19" i="3"/>
  <c r="E52" i="3"/>
  <c r="D48" i="3"/>
  <c r="D52" i="3" s="1"/>
  <c r="E48" i="3"/>
  <c r="C48" i="3"/>
  <c r="C52" i="3" s="1"/>
  <c r="E88" i="2"/>
  <c r="G92" i="2"/>
  <c r="C31" i="1" l="1"/>
  <c r="C300" i="4" l="1"/>
  <c r="C282" i="4"/>
  <c r="C279" i="4"/>
  <c r="C277" i="4" s="1"/>
  <c r="C272" i="4"/>
  <c r="C259" i="4"/>
  <c r="C257" i="4"/>
  <c r="C247" i="4"/>
  <c r="C240" i="4"/>
  <c r="C235" i="4"/>
  <c r="C231" i="4"/>
  <c r="C229" i="4"/>
  <c r="C226" i="4"/>
  <c r="C217" i="4"/>
  <c r="C211" i="4" s="1"/>
  <c r="C220" i="4" s="1"/>
  <c r="C185" i="4"/>
  <c r="C184" i="4" s="1"/>
  <c r="C181" i="4"/>
  <c r="C173" i="4"/>
  <c r="C166" i="4"/>
  <c r="C161" i="4"/>
  <c r="C158" i="4"/>
  <c r="C156" i="4"/>
  <c r="C154" i="4"/>
  <c r="C145" i="4"/>
  <c r="C141" i="4"/>
  <c r="C137" i="4"/>
  <c r="C133" i="4"/>
  <c r="C132" i="4" s="1"/>
  <c r="C127" i="4"/>
  <c r="C121" i="4"/>
  <c r="C116" i="4"/>
  <c r="C113" i="4"/>
  <c r="C110" i="4"/>
  <c r="C108" i="4"/>
  <c r="C106" i="4"/>
  <c r="C76" i="4"/>
  <c r="C83" i="4"/>
  <c r="C90" i="4"/>
  <c r="C95" i="4"/>
  <c r="C64" i="4"/>
  <c r="C61" i="4"/>
  <c r="C59" i="4" s="1"/>
  <c r="C52" i="4"/>
  <c r="C48" i="4"/>
  <c r="C47" i="4" s="1"/>
  <c r="C39" i="4"/>
  <c r="C37" i="4"/>
  <c r="C27" i="4"/>
  <c r="C20" i="4"/>
  <c r="C15" i="4"/>
  <c r="C11" i="4"/>
  <c r="C7" i="4"/>
  <c r="C12" i="3"/>
  <c r="C21" i="3"/>
  <c r="C28" i="3"/>
  <c r="C17" i="3"/>
  <c r="C35" i="3"/>
  <c r="C42" i="3"/>
  <c r="C6" i="4" l="1"/>
  <c r="C14" i="4"/>
  <c r="C105" i="4"/>
  <c r="C112" i="4"/>
  <c r="C160" i="4"/>
  <c r="C225" i="4"/>
  <c r="C234" i="4"/>
  <c r="C153" i="4"/>
  <c r="E61" i="4"/>
  <c r="E64" i="4"/>
  <c r="E59" i="4" l="1"/>
  <c r="E105" i="4"/>
  <c r="C284" i="4" l="1"/>
  <c r="C46" i="3"/>
  <c r="C40" i="3"/>
  <c r="D38" i="2" l="1"/>
  <c r="E317" i="4" l="1"/>
  <c r="D317" i="4"/>
  <c r="D315" i="4" s="1"/>
  <c r="F318" i="4"/>
  <c r="C317" i="4"/>
  <c r="C320" i="4" s="1"/>
  <c r="F316" i="4"/>
  <c r="D311" i="4"/>
  <c r="D310" i="4" s="1"/>
  <c r="E311" i="4"/>
  <c r="C311" i="4"/>
  <c r="C310" i="4" s="1"/>
  <c r="D145" i="4"/>
  <c r="E145" i="4"/>
  <c r="D141" i="4"/>
  <c r="E141" i="4"/>
  <c r="D137" i="4"/>
  <c r="E137" i="4"/>
  <c r="D133" i="4"/>
  <c r="D132" i="4" s="1"/>
  <c r="E133" i="4"/>
  <c r="E132" i="4" s="1"/>
  <c r="D127" i="4"/>
  <c r="E127" i="4"/>
  <c r="D121" i="4"/>
  <c r="E121" i="4"/>
  <c r="D116" i="4"/>
  <c r="E116" i="4"/>
  <c r="F128" i="4"/>
  <c r="F120" i="4"/>
  <c r="F317" i="4" l="1"/>
  <c r="D320" i="4"/>
  <c r="E139" i="4"/>
  <c r="E315" i="4"/>
  <c r="D112" i="4"/>
  <c r="D139" i="4"/>
  <c r="E310" i="4"/>
  <c r="D300" i="4"/>
  <c r="E300" i="4"/>
  <c r="E303" i="4"/>
  <c r="D303" i="4"/>
  <c r="C303" i="4"/>
  <c r="D296" i="4"/>
  <c r="E296" i="4"/>
  <c r="C296" i="4"/>
  <c r="D98" i="4"/>
  <c r="E98" i="4"/>
  <c r="E95" i="4" s="1"/>
  <c r="D7" i="4"/>
  <c r="E7" i="4"/>
  <c r="D11" i="4"/>
  <c r="E11" i="4"/>
  <c r="C15" i="3"/>
  <c r="D17" i="3"/>
  <c r="E17" i="3"/>
  <c r="J12" i="3" s="1"/>
  <c r="E10" i="3"/>
  <c r="D10" i="3"/>
  <c r="E8" i="3"/>
  <c r="D8" i="3"/>
  <c r="D15" i="3" s="1"/>
  <c r="C8" i="3"/>
  <c r="E28" i="3"/>
  <c r="D28" i="3"/>
  <c r="F27" i="3"/>
  <c r="D12" i="3"/>
  <c r="E12" i="3"/>
  <c r="J11" i="3" s="1"/>
  <c r="F13" i="3"/>
  <c r="F51" i="3"/>
  <c r="F49" i="3"/>
  <c r="F28" i="3" l="1"/>
  <c r="J9" i="3"/>
  <c r="E320" i="4"/>
  <c r="V16" i="4" s="1"/>
  <c r="E15" i="3"/>
  <c r="E6" i="4"/>
  <c r="D6" i="4"/>
  <c r="F12" i="3"/>
  <c r="D26" i="3"/>
  <c r="E26" i="3"/>
  <c r="C26" i="3"/>
  <c r="D21" i="3"/>
  <c r="E21" i="3"/>
  <c r="J10" i="3" s="1"/>
  <c r="D19" i="3"/>
  <c r="C19" i="3"/>
  <c r="F18" i="3"/>
  <c r="F15" i="3" l="1"/>
  <c r="C30" i="3"/>
  <c r="D30" i="3"/>
  <c r="E30" i="3"/>
  <c r="D24" i="3"/>
  <c r="E24" i="3"/>
  <c r="F21" i="3"/>
  <c r="F14" i="2"/>
  <c r="E42" i="3" l="1"/>
  <c r="E40" i="3"/>
  <c r="D40" i="3"/>
  <c r="F38" i="3"/>
  <c r="E35" i="3"/>
  <c r="J8" i="3" s="1"/>
  <c r="J13" i="3" s="1"/>
  <c r="D35" i="3"/>
  <c r="D39" i="4"/>
  <c r="E39" i="4"/>
  <c r="F40" i="3" l="1"/>
  <c r="F35" i="3"/>
  <c r="G89" i="2"/>
  <c r="G90" i="2"/>
  <c r="G91" i="2"/>
  <c r="G93" i="2"/>
  <c r="G95" i="2"/>
  <c r="G81" i="2"/>
  <c r="G87" i="2"/>
  <c r="G71" i="2"/>
  <c r="G73" i="2"/>
  <c r="G76" i="2"/>
  <c r="G63" i="2"/>
  <c r="G70" i="2"/>
  <c r="G55" i="2"/>
  <c r="G56" i="2"/>
  <c r="G58" i="2"/>
  <c r="G60" i="2"/>
  <c r="G62" i="2"/>
  <c r="G48" i="2"/>
  <c r="G49" i="2"/>
  <c r="G50" i="2"/>
  <c r="G51" i="2"/>
  <c r="G52" i="2"/>
  <c r="G53" i="2"/>
  <c r="G43" i="2"/>
  <c r="G44" i="2"/>
  <c r="G45" i="2"/>
  <c r="G35" i="2"/>
  <c r="G37" i="2"/>
  <c r="G39" i="2"/>
  <c r="G20" i="2"/>
  <c r="G21" i="2"/>
  <c r="G23" i="2"/>
  <c r="G10" i="2"/>
  <c r="G11" i="2"/>
  <c r="G13" i="2"/>
  <c r="G15" i="2"/>
  <c r="G7" i="2"/>
  <c r="G8" i="2"/>
  <c r="F22" i="3"/>
  <c r="F29" i="3"/>
  <c r="F32" i="3"/>
  <c r="F44" i="3"/>
  <c r="B29" i="1"/>
  <c r="C12" i="1"/>
  <c r="D12" i="1"/>
  <c r="C9" i="1"/>
  <c r="D9" i="1"/>
  <c r="B12" i="1"/>
  <c r="F299" i="4"/>
  <c r="F294" i="4"/>
  <c r="F283" i="4"/>
  <c r="F273" i="4"/>
  <c r="F264" i="4"/>
  <c r="F248" i="4"/>
  <c r="F237" i="4"/>
  <c r="F241" i="4"/>
  <c r="F242" i="4"/>
  <c r="F227" i="4"/>
  <c r="F230" i="4"/>
  <c r="F232" i="4"/>
  <c r="F219" i="4"/>
  <c r="F186" i="4"/>
  <c r="F190" i="4"/>
  <c r="F193" i="4"/>
  <c r="F167" i="4"/>
  <c r="F168" i="4"/>
  <c r="F169" i="4"/>
  <c r="F170" i="4"/>
  <c r="F171" i="4"/>
  <c r="F172" i="4"/>
  <c r="F174" i="4"/>
  <c r="F175" i="4"/>
  <c r="F176" i="4"/>
  <c r="F177" i="4"/>
  <c r="F179" i="4"/>
  <c r="F180" i="4"/>
  <c r="F182" i="4"/>
  <c r="F183" i="4"/>
  <c r="F162" i="4"/>
  <c r="F164" i="4"/>
  <c r="F126" i="4"/>
  <c r="F131" i="4"/>
  <c r="F135" i="4"/>
  <c r="F115" i="4"/>
  <c r="F117" i="4"/>
  <c r="F118" i="4"/>
  <c r="F122" i="4"/>
  <c r="F123" i="4"/>
  <c r="F106" i="4"/>
  <c r="F107" i="4"/>
  <c r="F108" i="4"/>
  <c r="F109" i="4"/>
  <c r="F110" i="4"/>
  <c r="F111" i="4"/>
  <c r="F97" i="4"/>
  <c r="F127" i="4" l="1"/>
  <c r="F116" i="4"/>
  <c r="D15" i="1"/>
  <c r="D19" i="1" s="1"/>
  <c r="D31" i="1" s="1"/>
  <c r="C15" i="1"/>
  <c r="D185" i="4"/>
  <c r="D184" i="4" s="1"/>
  <c r="E185" i="4"/>
  <c r="D181" i="4"/>
  <c r="E181" i="4"/>
  <c r="D173" i="4"/>
  <c r="E173" i="4"/>
  <c r="D166" i="4"/>
  <c r="E166" i="4"/>
  <c r="D161" i="4"/>
  <c r="E161" i="4"/>
  <c r="D90" i="4"/>
  <c r="E90" i="4"/>
  <c r="D48" i="4"/>
  <c r="D47" i="4" s="1"/>
  <c r="E48" i="4"/>
  <c r="E47" i="4" s="1"/>
  <c r="C71" i="4"/>
  <c r="E83" i="4"/>
  <c r="D83" i="4"/>
  <c r="D289" i="4"/>
  <c r="D305" i="4" s="1"/>
  <c r="E289" i="4"/>
  <c r="E305" i="4" s="1"/>
  <c r="V14" i="4" s="1"/>
  <c r="D282" i="4"/>
  <c r="D277" i="4" s="1"/>
  <c r="E282" i="4"/>
  <c r="E277" i="4" s="1"/>
  <c r="D272" i="4"/>
  <c r="E272" i="4"/>
  <c r="S11" i="4" s="1"/>
  <c r="D268" i="4"/>
  <c r="D267" i="4" s="1"/>
  <c r="E268" i="4"/>
  <c r="D259" i="4"/>
  <c r="E259" i="4"/>
  <c r="D247" i="4"/>
  <c r="D240" i="4"/>
  <c r="D235" i="4"/>
  <c r="D231" i="4"/>
  <c r="D229" i="4"/>
  <c r="D226" i="4"/>
  <c r="D217" i="4"/>
  <c r="D211" i="4" s="1"/>
  <c r="D220" i="4" s="1"/>
  <c r="D194" i="4"/>
  <c r="E194" i="4"/>
  <c r="D95" i="4"/>
  <c r="D76" i="4"/>
  <c r="E76" i="4"/>
  <c r="D27" i="4"/>
  <c r="E27" i="4"/>
  <c r="C289" i="4"/>
  <c r="C305" i="4" s="1"/>
  <c r="C268" i="4"/>
  <c r="C267" i="4" s="1"/>
  <c r="E257" i="4"/>
  <c r="E226" i="4"/>
  <c r="F181" i="4"/>
  <c r="F191" i="4"/>
  <c r="E153" i="4"/>
  <c r="F121" i="4"/>
  <c r="S12" i="4" l="1"/>
  <c r="F277" i="4"/>
  <c r="E100" i="4"/>
  <c r="V9" i="4" s="1"/>
  <c r="F272" i="4"/>
  <c r="C100" i="4"/>
  <c r="F297" i="4"/>
  <c r="F282" i="4"/>
  <c r="F259" i="4"/>
  <c r="F226" i="4"/>
  <c r="F173" i="4"/>
  <c r="F166" i="4"/>
  <c r="F161" i="4"/>
  <c r="F132" i="4"/>
  <c r="F133" i="4"/>
  <c r="E267" i="4"/>
  <c r="E184" i="4"/>
  <c r="F184" i="4" s="1"/>
  <c r="F185" i="4"/>
  <c r="F90" i="4"/>
  <c r="E160" i="4"/>
  <c r="D160" i="4"/>
  <c r="D197" i="4" s="1"/>
  <c r="D14" i="4"/>
  <c r="D66" i="4" s="1"/>
  <c r="E71" i="4"/>
  <c r="F83" i="4"/>
  <c r="D148" i="4"/>
  <c r="E231" i="4"/>
  <c r="F231" i="4" s="1"/>
  <c r="E240" i="4"/>
  <c r="F240" i="4" s="1"/>
  <c r="E229" i="4"/>
  <c r="F229" i="4" s="1"/>
  <c r="E235" i="4"/>
  <c r="F235" i="4" s="1"/>
  <c r="E247" i="4"/>
  <c r="F247" i="4" s="1"/>
  <c r="D234" i="4"/>
  <c r="D225" i="4"/>
  <c r="D284" i="4" s="1"/>
  <c r="D100" i="4"/>
  <c r="F289" i="4"/>
  <c r="F189" i="4"/>
  <c r="C139" i="4"/>
  <c r="E46" i="3"/>
  <c r="D33" i="3"/>
  <c r="E33" i="3"/>
  <c r="D42" i="3"/>
  <c r="D46" i="3"/>
  <c r="C33" i="3"/>
  <c r="C24" i="3"/>
  <c r="D9" i="2"/>
  <c r="D12" i="2"/>
  <c r="C88" i="2"/>
  <c r="C94" i="2"/>
  <c r="F77" i="2"/>
  <c r="D83" i="2"/>
  <c r="D82" i="2" s="1"/>
  <c r="E83" i="2"/>
  <c r="E82" i="2" s="1"/>
  <c r="C83" i="2"/>
  <c r="C82" i="2" s="1"/>
  <c r="D94" i="2"/>
  <c r="E94" i="2"/>
  <c r="D79" i="2"/>
  <c r="E79" i="2"/>
  <c r="D75" i="2"/>
  <c r="D74" i="2" s="1"/>
  <c r="E75" i="2"/>
  <c r="D66" i="2"/>
  <c r="E66" i="2"/>
  <c r="D64" i="2"/>
  <c r="E64" i="2"/>
  <c r="D54" i="2"/>
  <c r="E54" i="2"/>
  <c r="D47" i="2"/>
  <c r="E47" i="2"/>
  <c r="D42" i="2"/>
  <c r="E42" i="2"/>
  <c r="E38" i="2"/>
  <c r="D36" i="2"/>
  <c r="E36" i="2"/>
  <c r="D34" i="2"/>
  <c r="E34" i="2"/>
  <c r="C79" i="2"/>
  <c r="C75" i="2"/>
  <c r="C74" i="2" s="1"/>
  <c r="C66" i="2"/>
  <c r="C64" i="2"/>
  <c r="C54" i="2"/>
  <c r="C47" i="2"/>
  <c r="C42" i="2"/>
  <c r="C38" i="2"/>
  <c r="C36" i="2"/>
  <c r="C34" i="2"/>
  <c r="D24" i="2"/>
  <c r="E24" i="2"/>
  <c r="E17" i="2"/>
  <c r="E12" i="2"/>
  <c r="E9" i="2"/>
  <c r="C17" i="2"/>
  <c r="C12" i="2"/>
  <c r="C9" i="2"/>
  <c r="D6" i="2"/>
  <c r="E6" i="2"/>
  <c r="S10" i="4" l="1"/>
  <c r="E26" i="2"/>
  <c r="E28" i="2" s="1"/>
  <c r="E54" i="3"/>
  <c r="F300" i="4"/>
  <c r="D322" i="4"/>
  <c r="F26" i="3"/>
  <c r="C86" i="2"/>
  <c r="C148" i="4"/>
  <c r="G88" i="2"/>
  <c r="G12" i="2"/>
  <c r="F33" i="3"/>
  <c r="F17" i="3"/>
  <c r="F46" i="3"/>
  <c r="F30" i="3"/>
  <c r="D54" i="3"/>
  <c r="E197" i="4"/>
  <c r="V11" i="4" s="1"/>
  <c r="F160" i="4"/>
  <c r="E41" i="2"/>
  <c r="G9" i="2"/>
  <c r="G34" i="2"/>
  <c r="G54" i="2"/>
  <c r="G36" i="2"/>
  <c r="G38" i="2"/>
  <c r="G47" i="2"/>
  <c r="E74" i="2"/>
  <c r="G74" i="2" s="1"/>
  <c r="G75" i="2"/>
  <c r="E86" i="2"/>
  <c r="G94" i="2"/>
  <c r="G42" i="2"/>
  <c r="G66" i="2"/>
  <c r="G79" i="2"/>
  <c r="E234" i="4"/>
  <c r="F234" i="4" s="1"/>
  <c r="E225" i="4"/>
  <c r="C197" i="4"/>
  <c r="D86" i="2"/>
  <c r="D41" i="2"/>
  <c r="C41" i="2"/>
  <c r="C33" i="2"/>
  <c r="D33" i="2"/>
  <c r="E33" i="2"/>
  <c r="E217" i="4"/>
  <c r="E211" i="4" s="1"/>
  <c r="E220" i="4" s="1"/>
  <c r="V12" i="4" s="1"/>
  <c r="E52" i="4"/>
  <c r="F225" i="4" l="1"/>
  <c r="S8" i="4"/>
  <c r="C98" i="2"/>
  <c r="G41" i="2"/>
  <c r="F197" i="4"/>
  <c r="F24" i="3"/>
  <c r="D65" i="3"/>
  <c r="D64" i="3"/>
  <c r="F211" i="4"/>
  <c r="F217" i="4"/>
  <c r="E65" i="3"/>
  <c r="E64" i="3"/>
  <c r="E98" i="2"/>
  <c r="E100" i="2" s="1"/>
  <c r="G86" i="2"/>
  <c r="D98" i="2"/>
  <c r="E284" i="4"/>
  <c r="D100" i="2" l="1"/>
  <c r="F98" i="2"/>
  <c r="F284" i="4"/>
  <c r="V13" i="4"/>
  <c r="F220" i="4"/>
  <c r="G98" i="2"/>
  <c r="D17" i="2"/>
  <c r="D26" i="2" l="1"/>
  <c r="G17" i="2"/>
  <c r="B9" i="1"/>
  <c r="B15" i="1" s="1"/>
  <c r="B19" i="1" s="1"/>
  <c r="B31" i="1" s="1"/>
  <c r="G26" i="2" l="1"/>
  <c r="D28" i="2"/>
  <c r="G28" i="2" s="1"/>
  <c r="XFD142" i="4"/>
  <c r="F105" i="4"/>
  <c r="F96" i="4"/>
  <c r="F95" i="4"/>
  <c r="F82" i="4"/>
  <c r="F100" i="4"/>
  <c r="F17" i="4"/>
  <c r="F8" i="4"/>
  <c r="F23" i="4"/>
  <c r="F22" i="4"/>
  <c r="F7" i="4"/>
  <c r="F76" i="4"/>
  <c r="F6" i="4" l="1"/>
  <c r="C66" i="4"/>
  <c r="C322" i="4" s="1"/>
  <c r="E20" i="4" l="1"/>
  <c r="F20" i="4" s="1"/>
  <c r="E15" i="4"/>
  <c r="F39" i="4"/>
  <c r="H149" i="4"/>
  <c r="H150" i="4" s="1"/>
  <c r="E14" i="4" l="1"/>
  <c r="F15" i="4"/>
  <c r="H14" i="4"/>
  <c r="H16" i="4" s="1"/>
  <c r="E113" i="4"/>
  <c r="E66" i="4" l="1"/>
  <c r="V8" i="4" s="1"/>
  <c r="F113" i="4"/>
  <c r="E112" i="4"/>
  <c r="S9" i="4" s="1"/>
  <c r="S13" i="4" s="1"/>
  <c r="F14" i="4"/>
  <c r="H30" i="4"/>
  <c r="H32" i="4" s="1"/>
  <c r="F66" i="4" l="1"/>
  <c r="F112" i="4"/>
  <c r="E148" i="4"/>
  <c r="F81" i="2"/>
  <c r="F79" i="2"/>
  <c r="F76" i="2"/>
  <c r="F75" i="2"/>
  <c r="F74" i="2"/>
  <c r="F73" i="2"/>
  <c r="F71" i="2"/>
  <c r="F70" i="2"/>
  <c r="F66" i="2"/>
  <c r="F63" i="2"/>
  <c r="F62" i="2"/>
  <c r="F61" i="2"/>
  <c r="F60" i="2"/>
  <c r="F58" i="2"/>
  <c r="F56" i="2"/>
  <c r="F55" i="2"/>
  <c r="F54" i="2"/>
  <c r="F52" i="2"/>
  <c r="F51" i="2"/>
  <c r="F50" i="2"/>
  <c r="F49" i="2"/>
  <c r="F48" i="2"/>
  <c r="F47" i="2"/>
  <c r="F46" i="2"/>
  <c r="F45" i="2"/>
  <c r="F44" i="2"/>
  <c r="F43" i="2"/>
  <c r="F42" i="2"/>
  <c r="F41" i="2"/>
  <c r="F39" i="2"/>
  <c r="F38" i="2"/>
  <c r="F37" i="2"/>
  <c r="F36" i="2"/>
  <c r="F35" i="2"/>
  <c r="F34" i="2"/>
  <c r="F33" i="2"/>
  <c r="F42" i="3"/>
  <c r="E322" i="4" l="1"/>
  <c r="V10" i="4"/>
  <c r="V15" i="4" s="1"/>
  <c r="V17" i="4" s="1"/>
  <c r="F148" i="4"/>
  <c r="G33" i="2" l="1"/>
  <c r="F23" i="2"/>
  <c r="F21" i="2"/>
  <c r="F20" i="2"/>
  <c r="F17" i="2"/>
  <c r="F13" i="2"/>
  <c r="F12" i="2"/>
  <c r="F11" i="2"/>
  <c r="F10" i="2"/>
  <c r="G6" i="2"/>
  <c r="F320" i="4"/>
  <c r="F7" i="2"/>
  <c r="C6" i="2"/>
  <c r="F6" i="2" s="1"/>
  <c r="C26" i="2" l="1"/>
  <c r="F26" i="2" l="1"/>
  <c r="C28" i="2"/>
  <c r="F28" i="2" s="1"/>
  <c r="F48" i="3"/>
  <c r="C54" i="3"/>
  <c r="C64" i="3" l="1"/>
  <c r="F64" i="3" s="1"/>
  <c r="F54" i="3"/>
  <c r="C65" i="3"/>
  <c r="F65" i="3" s="1"/>
  <c r="F52" i="3"/>
</calcChain>
</file>

<file path=xl/sharedStrings.xml><?xml version="1.0" encoding="utf-8"?>
<sst xmlns="http://schemas.openxmlformats.org/spreadsheetml/2006/main" count="579" uniqueCount="201">
  <si>
    <t>PRIHODI/ RASHODI TEKUĆA  GODINA</t>
  </si>
  <si>
    <t>PRIHODI  UKUPNO</t>
  </si>
  <si>
    <t>Prihod poslovanja</t>
  </si>
  <si>
    <t>Prihod od prodaje nefinacijske imovine</t>
  </si>
  <si>
    <t>RASHOD UKUPNO</t>
  </si>
  <si>
    <t>Rashod poslovanja</t>
  </si>
  <si>
    <t>Rashod za nefinancijsku imovinu</t>
  </si>
  <si>
    <t>RAZLKA- VIŠAK/ MANJAK</t>
  </si>
  <si>
    <t>Plan proračuna 2021.</t>
  </si>
  <si>
    <t>IZVRŠENJE 2020.</t>
  </si>
  <si>
    <t>IZVRŠENJE    2021.</t>
  </si>
  <si>
    <t>RAČUN FINANCIRANJA</t>
  </si>
  <si>
    <t>Primici od financijske imovine i zaduživanja</t>
  </si>
  <si>
    <t>Izdaci za financijsku imovinu i otplate  zajmova</t>
  </si>
  <si>
    <t>NETO FINANCIRANJE</t>
  </si>
  <si>
    <t>Račun prihoda/primitaka</t>
  </si>
  <si>
    <t>NAZIV RAČUNA</t>
  </si>
  <si>
    <t>Indeks</t>
  </si>
  <si>
    <t>OPĆI DIO</t>
  </si>
  <si>
    <t>6=5/2*100</t>
  </si>
  <si>
    <t>Prihodi iz nadležnog  proračuna za  finaciranje rashoda poslovanja</t>
  </si>
  <si>
    <t>Prihodi iz nadležnog  proračuna za  finaciranje rashodaza nabavu nefinanacijske imovine</t>
  </si>
  <si>
    <t>Prihodi iz nadležnog proračuna i od HZZO-a temeljem ugovornih obveza</t>
  </si>
  <si>
    <t>Prihodi od prodaje proizvoda i roba te pruženih usluga i prihodi od donacija</t>
  </si>
  <si>
    <t>Prihodi od prodaje proizvoda i roba te pruženih usluga</t>
  </si>
  <si>
    <t>PRIHODI po posebnim propisima</t>
  </si>
  <si>
    <t>Sufinaciranje cijene usluge, participacije i slično</t>
  </si>
  <si>
    <t>Pomoći iz inozemstva i od subjekata unutar općeg proračuna</t>
  </si>
  <si>
    <t>Pomoći od izvanproračunskih korisnika</t>
  </si>
  <si>
    <t>Pomoći proračunskim korisnicima iz proračuna  koji im nije nadležan</t>
  </si>
  <si>
    <t>Pomoći  temeljem prijenosa EU sredstava</t>
  </si>
  <si>
    <t xml:space="preserve">                    UKUPNI  PRIHODI</t>
  </si>
  <si>
    <t>RASHODI I IZDACI</t>
  </si>
  <si>
    <t>Rashodi za  zaposlene</t>
  </si>
  <si>
    <t>Plaće</t>
  </si>
  <si>
    <t>Plaće za redovan rad</t>
  </si>
  <si>
    <t>Ostali rashodi za zaposlene</t>
  </si>
  <si>
    <t>Doprinosi  na plaće</t>
  </si>
  <si>
    <t>Doprinosi za obvezno zdravstveno osiguranje</t>
  </si>
  <si>
    <t>Doprinosi  za obvezno osiguranje u slučaju nezaposlenosti</t>
  </si>
  <si>
    <t>Naknade troškova zaposlenima</t>
  </si>
  <si>
    <t>Službena putovanja</t>
  </si>
  <si>
    <t>Naknade za prijevoz, za rad na terenu i odvojeni život</t>
  </si>
  <si>
    <t>Rashodi za materijal i energiju</t>
  </si>
  <si>
    <t>Uredski materijal i ostali materijalni rashodi</t>
  </si>
  <si>
    <t>Stručno usavršavanje zaposemika</t>
  </si>
  <si>
    <t>Ostale naknade troškova  zaposlenima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</si>
  <si>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</si>
  <si>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</si>
  <si>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</si>
  <si>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</si>
  <si>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</si>
  <si>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</si>
  <si>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</si>
  <si>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tekučeg i investicijskog održavanja</t>
  </si>
  <si>
    <t>Usluge promidžbe i informiranja</t>
  </si>
  <si>
    <t>Komunalne usluge</t>
  </si>
  <si>
    <t>Zakupnine i ajamnine</t>
  </si>
  <si>
    <t>Zdravstvene i  veterinarske usluge</t>
  </si>
  <si>
    <t>Intelektualne i osobne usluge</t>
  </si>
  <si>
    <t>računalne usluge</t>
  </si>
  <si>
    <t>Ostale  usluge</t>
  </si>
  <si>
    <t>Naknade troškova osobama izvan radnog odnosa</t>
  </si>
  <si>
    <t>Ostali nespomenuti rashodi poslovanja</t>
  </si>
  <si>
    <t>Ostale slične naknde za rad</t>
  </si>
  <si>
    <t>Premije osiguranja</t>
  </si>
  <si>
    <t>Reprezentacija</t>
  </si>
  <si>
    <t>Članarine i norme</t>
  </si>
  <si>
    <t>Pristojbe i naknade</t>
  </si>
  <si>
    <t>Troškovi sudskih postupaka</t>
  </si>
  <si>
    <t>Financijski  rashodi</t>
  </si>
  <si>
    <t>Ostali financijski  rashodi</t>
  </si>
  <si>
    <t>Bankarske usluge i usluge platnog prometa</t>
  </si>
  <si>
    <t>zatezne kamate</t>
  </si>
  <si>
    <t>Ostali nespomenuti financijski rashodi</t>
  </si>
  <si>
    <t>Naknade građanima i kućanstvima  na temelju osiguranja i druge  naknade</t>
  </si>
  <si>
    <t>Naknade građanima i kućanstvima u novcu-neposredno ili putem ustanova izvan javnog sektora</t>
  </si>
  <si>
    <t>Naknade građanima i kućanstvima u naravi</t>
  </si>
  <si>
    <t>Tekuće donacije</t>
  </si>
  <si>
    <t>Tekuće donacije u novcu</t>
  </si>
  <si>
    <t>Tekuće donacije u naravi</t>
  </si>
  <si>
    <t>Postrojenja i oprema</t>
  </si>
  <si>
    <t>Građevinski objekti</t>
  </si>
  <si>
    <t>Uredska oprema i namještaj</t>
  </si>
  <si>
    <t>Komunikacijska oprema</t>
  </si>
  <si>
    <t>Knjige, umjetnička djela i ostale izložbene vrijednosti</t>
  </si>
  <si>
    <t xml:space="preserve">Knjige  </t>
  </si>
  <si>
    <t>Rashodi za nabavu proizvedene dugotrajne imovine</t>
  </si>
  <si>
    <t xml:space="preserve">                                                                          POSEBNI DIO</t>
  </si>
  <si>
    <t>DONOS</t>
  </si>
  <si>
    <t>SVEUKUPNO PRIHODI</t>
  </si>
  <si>
    <t>Materijalni rashodi</t>
  </si>
  <si>
    <t>UKUPNO:</t>
  </si>
  <si>
    <t>Donacije od pravnih i fizičkih osobaizvan općeg proračuna</t>
  </si>
  <si>
    <t>Ukupan donos neutrošenih prihoda iz predhodnih godina</t>
  </si>
  <si>
    <t>Prijenos između proračunskih korisnika istog proračuna</t>
  </si>
  <si>
    <t>Prihod od financijske imovine</t>
  </si>
  <si>
    <t>Prihodi iz nadležnog  proračuna za  finaciranje rashoda za nabavu nefinanacijske imovine</t>
  </si>
  <si>
    <t>Prihodi od prodaje proizvedene dugotrajne imovine</t>
  </si>
  <si>
    <t>Prihodi od prodaje građevinskih objekata</t>
  </si>
  <si>
    <t>Ostale  naknadegrađanima i kućanstvima iz proračuna</t>
  </si>
  <si>
    <t xml:space="preserve">Ostali rashodi </t>
  </si>
  <si>
    <t>Pomoći proračunu iz drugih proračuna i izvanproračunskim korisnicima</t>
  </si>
  <si>
    <t>7=5/3*100</t>
  </si>
  <si>
    <t>Prihodi od  imovine</t>
  </si>
  <si>
    <t>5=4/3*1002</t>
  </si>
  <si>
    <t xml:space="preserve"> </t>
  </si>
  <si>
    <t>Zakupnine i  najamnine</t>
  </si>
  <si>
    <t xml:space="preserve">                                                           RASHODI I IZDACI</t>
  </si>
  <si>
    <t>Ostale naknade iz proračuna u novcu</t>
  </si>
  <si>
    <t>Naknade za  prijevoz na posao i s posla</t>
  </si>
  <si>
    <t>Uredski materijal i ostali malterijali</t>
  </si>
  <si>
    <t>materijal i sirovine</t>
  </si>
  <si>
    <t>ostale usluge</t>
  </si>
  <si>
    <t xml:space="preserve"> Ostale Naknade građanima i kućanstvima  iz proračuna</t>
  </si>
  <si>
    <t>Plaće za posebne uvjete rada</t>
  </si>
  <si>
    <t>ostali nespomenuti rashodi poslovanja</t>
  </si>
  <si>
    <t>Naknade građenima i kućanstvima</t>
  </si>
  <si>
    <t>5=4/2*100</t>
  </si>
  <si>
    <t>Ukupno:  Izvor  financiranja-  Opći prihodi i primici</t>
  </si>
  <si>
    <t>Ukupno:  Izvor  financiranja -  Prihodi za posebne namjene</t>
  </si>
  <si>
    <t>Ukupno:  Izvor  financiranja - POMOĆI</t>
  </si>
  <si>
    <t>Izvori finaciranja : 1 Opći prihodi i primici</t>
  </si>
  <si>
    <t>Zakupnine i najamnine</t>
  </si>
  <si>
    <t>Prihodi s naslova osiguranja, refundacije štete i totalne štete</t>
  </si>
  <si>
    <t>Ostali prihodi za posebne namjene</t>
  </si>
  <si>
    <t>Ostali nespomenuti prihodi po posebnim propisima</t>
  </si>
  <si>
    <t>Uređaji i strojevi za ostale namjene</t>
  </si>
  <si>
    <t>UKUPNI RASHODI</t>
  </si>
  <si>
    <t>Ostale naknade iz proračuna u naravi</t>
  </si>
  <si>
    <t>Dodatna ulaganja na nefinancijskoj imovini</t>
  </si>
  <si>
    <t>Izdaci za financijsku imovinu i otplate zajma</t>
  </si>
  <si>
    <t>Ukupno: Izvor financiranja - Vlastiti prihodi</t>
  </si>
  <si>
    <t>Prihodi iz nadl. Pror. za financiranje rashoda poslovanja</t>
  </si>
  <si>
    <t>Ukupno: Izvor financiranja - Decentralizirana sredstva</t>
  </si>
  <si>
    <t>Pomoći proračunski korisnicima (asistenti)</t>
  </si>
  <si>
    <t>Ostali građevinski objekti</t>
  </si>
  <si>
    <t>Oprema</t>
  </si>
  <si>
    <t>Usluge tekućeg i investicijskog održavanja</t>
  </si>
  <si>
    <t>Stručno usavršavanje zaposlenika</t>
  </si>
  <si>
    <t>Zdravstvene i veterinarske usluge</t>
  </si>
  <si>
    <t>IZVOR FINACIRANJA:  DONACIJE 061</t>
  </si>
  <si>
    <t>IZVOR FINACIRANJA:  OPĆI PRIHODI I PRIMICI (011)</t>
  </si>
  <si>
    <t>IZVOR FINACIRANJA:  VLASTITI PRIHODI (031)</t>
  </si>
  <si>
    <t>IZVOR FINACIRANJA :  PRIHODI ZA POSEBNE NAMJENE (043)</t>
  </si>
  <si>
    <t>IZVOR FINACIRANJA :  DECENTRALIZIRANA SREDSTVA (044)</t>
  </si>
  <si>
    <t>IZVOR FINACIRANJA:  PRIHODI  POMOĆI EU (051)</t>
  </si>
  <si>
    <t>IZVOR FINACIRANJA:  PRIHODI  OSTALE POMOĆI (052)</t>
  </si>
  <si>
    <t>SVEUKUPNO</t>
  </si>
  <si>
    <t>Ostale naknade troškova zaposlenima</t>
  </si>
  <si>
    <t>Intelektualne usluge</t>
  </si>
  <si>
    <t>Rashodi za sitni inventar</t>
  </si>
  <si>
    <t>Ugovori o djelu</t>
  </si>
  <si>
    <t>Članarine</t>
  </si>
  <si>
    <t>Ostale naknade građanima i kućanstvima iz proračuna</t>
  </si>
  <si>
    <t>UKUPAN DONOS VIŠKA/MANJKA IZ PRETHODNIH GODINA</t>
  </si>
  <si>
    <t>VIŠAK/MANJAK+NETO FINANCIRANJE</t>
  </si>
  <si>
    <t>Izvor financiranja: OPĆI PRIHODI I PRIMICI (011)</t>
  </si>
  <si>
    <t>U K U P N O</t>
  </si>
  <si>
    <t xml:space="preserve">UKUPNI PRIHODI + VIŠAK  KORIŠTEN ZA POKRIĆE RASHODA </t>
  </si>
  <si>
    <t>Izvori finaciranja  vlastiti prihodi - višak</t>
  </si>
  <si>
    <t>Višak</t>
  </si>
  <si>
    <t>Višak vlastiti prihodi</t>
  </si>
  <si>
    <t>UKUPNO  Izvor  financiranja  VLASTITI PRIHODI   - VIŠAK</t>
  </si>
  <si>
    <t>SVEUKUPNO PRIHODI + VIŠAK</t>
  </si>
  <si>
    <t>Ukupan višak neutrošenih prihoda iz prethodnih godina</t>
  </si>
  <si>
    <t>Ukupan višak neutrošenih prihoda u slijedeću  godinu</t>
  </si>
  <si>
    <t>Višak prihoda</t>
  </si>
  <si>
    <t xml:space="preserve">Na temelju  čl. 81.-87. Zakona o proračunu (NN br. 144/21.) i čl. 58. Statuta Osnovne škole </t>
  </si>
  <si>
    <t>Hodošan, Školski odbor donosi</t>
  </si>
  <si>
    <t>Predsjednica ŠO</t>
  </si>
  <si>
    <t>Ljiljana Zelenić</t>
  </si>
  <si>
    <t>Izvor financiranje:  VLASTITI PRIHODI (031)</t>
  </si>
  <si>
    <t>Izvor finaciranja:  PRIHODI ZA POSEBNE NAMJENE (043)</t>
  </si>
  <si>
    <t>Izvor financiranja: DECENTRALIZIRANA SREDSTVA (044)</t>
  </si>
  <si>
    <t>Izvor finaciranja: POMOĆI (052)</t>
  </si>
  <si>
    <t>Izvor finaciranja: POMOĆI EU (051)</t>
  </si>
  <si>
    <t xml:space="preserve">VIŠAK PRIHODA ZA PRIJENOS </t>
  </si>
  <si>
    <t>Oprema za održavanje i zaštitu</t>
  </si>
  <si>
    <t>Prihodi od upravnih i adm. pristojbi, pristojbi po posebnim propisima i naknada</t>
  </si>
  <si>
    <t>Izvor finaciranja: DONACIJE (061)</t>
  </si>
  <si>
    <t>Ukupno:  Izvor  financiranja - DONACIJE</t>
  </si>
  <si>
    <t>Donacije od pravnih i fizičkih osoba</t>
  </si>
  <si>
    <t>IZVOR FINACIRANJA:  VIŠAK PRIHODA ( 93 )</t>
  </si>
  <si>
    <t>VIŠAK/MANJAK PRIHODA ZA PRIJENOS</t>
  </si>
  <si>
    <t>Plan proračuna/rebalans 2024.</t>
  </si>
  <si>
    <t>Izvorni plan/rebalans 2024.</t>
  </si>
  <si>
    <t>Tekući plan 2024.</t>
  </si>
  <si>
    <t>Tekući plan 2024</t>
  </si>
  <si>
    <t xml:space="preserve"> IZVJEŠTAJ O  IZVRŠENJU FINACIJSKOG PLANA ZA 1.1.-31.12.2024. GODINU</t>
  </si>
  <si>
    <t>IZVJEŠTAJ  O IZVRŠENJU FINACIJSKOG PLANA ZA 1.1.-31.12.2024.G  - OPĆI DIO</t>
  </si>
  <si>
    <t xml:space="preserve">IZVRŠENJE 1.1.-31.12.2023. </t>
  </si>
  <si>
    <t>IZVRŠENJE 1.1.-31.12. 2024.</t>
  </si>
  <si>
    <t xml:space="preserve">    IZVJEŠTAJ O IZVRŠENJU FINANCIJSKOG PLANA ZA 1.1.-31.12.2024 G. PO EKONOMSKOJ KLASIFIKACIJI</t>
  </si>
  <si>
    <t>Ostvarenje/izvršenje     1.1.-31.12. 2023</t>
  </si>
  <si>
    <t>Ostvarenje/izvršenje     1.1.-31.12. 2024.</t>
  </si>
  <si>
    <t xml:space="preserve">    IZVJEŠTAJ O IZVRŠENJU FINANCIJSKOG PLANA 1.1.-31.12.2024.PO PROGRAMSKOJ, EKONOMSKOJ KLASIFIKACIJI  I IZVORIMA FINANCIRANJA</t>
  </si>
  <si>
    <t>Ostvarenje/izvršenje 1.1.-31.12.2024.</t>
  </si>
  <si>
    <t>Ostvarenje/izvršenje  1.1.-31.12.2024</t>
  </si>
  <si>
    <t>Sportska i glazbena oprema</t>
  </si>
  <si>
    <t>Oprema za grijanje, ventilaciju, hlađenje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</si>
</sst>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3" fillId="0" borderId="1" xfId="1" applyFont="1" applyBorder="1" applyAlignment="1">
      <alignment horizontal="center"/>
    </xf>
    <xf numFmtId="164" fontId="3" fillId="0" borderId="0" xfId="1" applyFont="1"/>
    <xf numFmtId="164" fontId="6" fillId="0" borderId="1" xfId="1" applyFont="1" applyBorder="1" applyAlignment="1">
      <alignment horizontal="center" wrapText="1"/>
    </xf>
    <xf numFmtId="164" fontId="3" fillId="0" borderId="1" xfId="1" applyFont="1" applyBorder="1"/>
    <xf numFmtId="165" fontId="3" fillId="0" borderId="1" xfId="1" applyNumberFormat="1" applyFont="1" applyBorder="1" applyAlignment="1">
      <alignment horizontal="center"/>
    </xf>
    <xf numFmtId="165" fontId="2" fillId="0" borderId="0" xfId="1" applyNumberFormat="1" applyFont="1"/>
    <xf numFmtId="165" fontId="1" fillId="0" borderId="1" xfId="1" applyNumberFormat="1" applyFont="1" applyBorder="1" applyAlignment="1">
      <alignment horizontal="center" wrapText="1"/>
    </xf>
    <xf numFmtId="165" fontId="1" fillId="0" borderId="1" xfId="1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2" fillId="0" borderId="1" xfId="1" applyNumberFormat="1" applyFont="1" applyBorder="1" applyAlignment="1">
      <alignment horizontal="center" wrapText="1"/>
    </xf>
    <xf numFmtId="0" fontId="1" fillId="0" borderId="1" xfId="0" applyFont="1" applyBorder="1" applyAlignment="1"/>
    <xf numFmtId="0" fontId="0" fillId="0" borderId="1" xfId="0" applyFont="1" applyBorder="1" applyAlignment="1"/>
    <xf numFmtId="165" fontId="0" fillId="0" borderId="0" xfId="0" applyNumberFormat="1"/>
    <xf numFmtId="164" fontId="3" fillId="0" borderId="1" xfId="1" applyNumberFormat="1" applyFont="1" applyBorder="1"/>
    <xf numFmtId="164" fontId="6" fillId="0" borderId="1" xfId="1" applyNumberFormat="1" applyFont="1" applyBorder="1"/>
    <xf numFmtId="164" fontId="3" fillId="0" borderId="0" xfId="1" applyNumberFormat="1" applyFont="1"/>
    <xf numFmtId="164" fontId="7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/>
    <xf numFmtId="2" fontId="3" fillId="0" borderId="1" xfId="1" applyNumberFormat="1" applyFont="1" applyBorder="1"/>
    <xf numFmtId="164" fontId="0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1" fillId="0" borderId="1" xfId="1" applyNumberFormat="1" applyFont="1" applyBorder="1"/>
    <xf numFmtId="164" fontId="5" fillId="0" borderId="1" xfId="1" applyNumberFormat="1" applyFont="1" applyBorder="1"/>
    <xf numFmtId="164" fontId="0" fillId="0" borderId="0" xfId="1" applyNumberFormat="1" applyFont="1" applyBorder="1"/>
    <xf numFmtId="164" fontId="1" fillId="0" borderId="0" xfId="1" applyNumberFormat="1" applyFont="1"/>
    <xf numFmtId="164" fontId="1" fillId="0" borderId="0" xfId="1" applyNumberFormat="1" applyFont="1" applyBorder="1"/>
    <xf numFmtId="165" fontId="1" fillId="0" borderId="0" xfId="1" applyNumberFormat="1" applyFont="1" applyBorder="1"/>
    <xf numFmtId="0" fontId="2" fillId="0" borderId="0" xfId="0" applyFont="1" applyFill="1" applyBorder="1" applyAlignment="1">
      <alignment wrapText="1"/>
    </xf>
    <xf numFmtId="164" fontId="2" fillId="0" borderId="0" xfId="1" applyNumberFormat="1" applyFont="1"/>
    <xf numFmtId="164" fontId="1" fillId="0" borderId="1" xfId="1" applyNumberFormat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ont="1"/>
    <xf numFmtId="164" fontId="1" fillId="2" borderId="1" xfId="1" applyNumberFormat="1" applyFont="1" applyFill="1" applyBorder="1"/>
    <xf numFmtId="164" fontId="8" fillId="0" borderId="0" xfId="0" applyNumberFormat="1" applyFont="1"/>
    <xf numFmtId="0" fontId="0" fillId="2" borderId="0" xfId="0" applyFill="1"/>
    <xf numFmtId="164" fontId="9" fillId="0" borderId="0" xfId="1" applyNumberFormat="1" applyFont="1"/>
    <xf numFmtId="0" fontId="0" fillId="0" borderId="0" xfId="0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workbookViewId="0">
      <selection activeCell="B31" sqref="B31"/>
    </sheetView>
  </sheetViews>
  <sheetFormatPr defaultRowHeight="15" x14ac:dyDescent="0.25"/>
  <cols>
    <col min="1" max="1" width="21.85546875" customWidth="1"/>
    <col min="2" max="2" width="21.85546875" style="52" customWidth="1"/>
    <col min="3" max="3" width="45.5703125" style="38" customWidth="1"/>
    <col min="4" max="4" width="27.7109375" style="52" customWidth="1"/>
  </cols>
  <sheetData>
    <row r="1" spans="1:5" x14ac:dyDescent="0.25">
      <c r="A1" s="75" t="s">
        <v>168</v>
      </c>
      <c r="B1" s="75"/>
      <c r="C1" s="75"/>
      <c r="D1" s="75"/>
      <c r="E1" s="75"/>
    </row>
    <row r="2" spans="1:5" x14ac:dyDescent="0.25">
      <c r="A2" s="75" t="s">
        <v>169</v>
      </c>
      <c r="B2" s="75"/>
      <c r="C2" s="75"/>
      <c r="D2" s="75"/>
      <c r="E2" s="75"/>
    </row>
    <row r="3" spans="1:5" x14ac:dyDescent="0.25">
      <c r="A3" s="75"/>
      <c r="B3" s="75"/>
      <c r="C3" s="75"/>
      <c r="D3" s="75"/>
      <c r="E3" s="75"/>
    </row>
    <row r="4" spans="1:5" ht="15.75" x14ac:dyDescent="0.25">
      <c r="A4" s="12" t="s">
        <v>189</v>
      </c>
      <c r="B4" s="66"/>
      <c r="C4" s="67"/>
      <c r="D4" s="63"/>
    </row>
    <row r="5" spans="1:5" ht="15.75" x14ac:dyDescent="0.25">
      <c r="A5" s="1"/>
      <c r="B5" s="63"/>
      <c r="C5" s="34"/>
      <c r="D5" s="63"/>
    </row>
    <row r="6" spans="1:5" ht="15.75" x14ac:dyDescent="0.25">
      <c r="A6" s="1" t="s">
        <v>190</v>
      </c>
      <c r="B6" s="63"/>
      <c r="C6" s="34"/>
      <c r="D6" s="63"/>
    </row>
    <row r="8" spans="1:5" ht="30" x14ac:dyDescent="0.25">
      <c r="A8" s="3" t="s">
        <v>0</v>
      </c>
      <c r="B8" s="64" t="s">
        <v>191</v>
      </c>
      <c r="C8" s="35" t="s">
        <v>185</v>
      </c>
      <c r="D8" s="64" t="s">
        <v>192</v>
      </c>
    </row>
    <row r="9" spans="1:5" ht="25.5" customHeight="1" x14ac:dyDescent="0.25">
      <c r="A9" s="7" t="s">
        <v>1</v>
      </c>
      <c r="B9" s="56">
        <f>SUM(B10:B11)</f>
        <v>944447.67</v>
      </c>
      <c r="C9" s="56">
        <f t="shared" ref="C9:D9" si="0">SUM(C10:C11)</f>
        <v>1281043.44</v>
      </c>
      <c r="D9" s="56">
        <f t="shared" si="0"/>
        <v>1273173.25</v>
      </c>
    </row>
    <row r="10" spans="1:5" ht="25.5" customHeight="1" x14ac:dyDescent="0.25">
      <c r="A10" s="5" t="s">
        <v>2</v>
      </c>
      <c r="B10" s="55">
        <v>944447.67</v>
      </c>
      <c r="C10" s="55">
        <v>1281043.44</v>
      </c>
      <c r="D10" s="55">
        <v>1273173.25</v>
      </c>
    </row>
    <row r="11" spans="1:5" ht="30" x14ac:dyDescent="0.25">
      <c r="A11" s="6" t="s">
        <v>3</v>
      </c>
      <c r="B11" s="55">
        <v>0</v>
      </c>
      <c r="C11" s="37">
        <v>0</v>
      </c>
      <c r="D11" s="55">
        <v>0</v>
      </c>
    </row>
    <row r="12" spans="1:5" ht="27" customHeight="1" x14ac:dyDescent="0.25">
      <c r="A12" s="7" t="s">
        <v>4</v>
      </c>
      <c r="B12" s="55">
        <f>SUM(B13:B14)</f>
        <v>954823.3</v>
      </c>
      <c r="C12" s="55">
        <f t="shared" ref="C12:D12" si="1">SUM(C13:C14)</f>
        <v>1293890</v>
      </c>
      <c r="D12" s="55">
        <f t="shared" si="1"/>
        <v>1281794.3699999999</v>
      </c>
    </row>
    <row r="13" spans="1:5" ht="29.25" customHeight="1" x14ac:dyDescent="0.25">
      <c r="A13" s="5" t="s">
        <v>5</v>
      </c>
      <c r="B13" s="55">
        <v>944409.75</v>
      </c>
      <c r="C13" s="55">
        <v>1261510</v>
      </c>
      <c r="D13" s="55">
        <v>1173383.71</v>
      </c>
    </row>
    <row r="14" spans="1:5" ht="30" x14ac:dyDescent="0.25">
      <c r="A14" s="6" t="s">
        <v>6</v>
      </c>
      <c r="B14" s="55">
        <v>10413.549999999999</v>
      </c>
      <c r="C14" s="55">
        <v>32380</v>
      </c>
      <c r="D14" s="55">
        <v>108410.66</v>
      </c>
    </row>
    <row r="15" spans="1:5" ht="30" x14ac:dyDescent="0.25">
      <c r="A15" s="8" t="s">
        <v>7</v>
      </c>
      <c r="B15" s="55">
        <f>B9-B12</f>
        <v>-10375.630000000005</v>
      </c>
      <c r="C15" s="55">
        <f t="shared" ref="C15:D15" si="2">C9-C12</f>
        <v>-12846.560000000056</v>
      </c>
      <c r="D15" s="55">
        <f t="shared" si="2"/>
        <v>-8621.1199999998789</v>
      </c>
    </row>
    <row r="17" spans="1:4" ht="30" customHeight="1" x14ac:dyDescent="0.25">
      <c r="A17" s="2" t="s">
        <v>155</v>
      </c>
      <c r="B17" s="64" t="s">
        <v>191</v>
      </c>
      <c r="C17" s="35" t="s">
        <v>185</v>
      </c>
      <c r="D17" s="64" t="s">
        <v>192</v>
      </c>
    </row>
    <row r="18" spans="1:4" ht="45" x14ac:dyDescent="0.25">
      <c r="A18" s="4" t="s">
        <v>165</v>
      </c>
      <c r="B18" s="55">
        <v>15673.15</v>
      </c>
      <c r="C18" s="55">
        <v>12846.56</v>
      </c>
      <c r="D18" s="55">
        <v>12846.56</v>
      </c>
    </row>
    <row r="19" spans="1:4" ht="45" x14ac:dyDescent="0.25">
      <c r="A19" s="6" t="s">
        <v>166</v>
      </c>
      <c r="B19" s="55">
        <f>B15+B18</f>
        <v>5297.519999999995</v>
      </c>
      <c r="C19" s="55"/>
      <c r="D19" s="55">
        <f t="shared" ref="D19" si="3">D15+D18</f>
        <v>4225.4400000001206</v>
      </c>
    </row>
    <row r="21" spans="1:4" ht="30" hidden="1" x14ac:dyDescent="0.25">
      <c r="A21" s="7" t="s">
        <v>11</v>
      </c>
      <c r="B21" s="65" t="s">
        <v>9</v>
      </c>
      <c r="C21" s="35" t="s">
        <v>8</v>
      </c>
      <c r="D21" s="64" t="s">
        <v>10</v>
      </c>
    </row>
    <row r="22" spans="1:4" ht="30" hidden="1" x14ac:dyDescent="0.25">
      <c r="A22" s="6" t="s">
        <v>12</v>
      </c>
      <c r="B22" s="55"/>
      <c r="C22" s="37"/>
      <c r="D22" s="55"/>
    </row>
    <row r="23" spans="1:4" ht="45" hidden="1" x14ac:dyDescent="0.25">
      <c r="A23" s="6" t="s">
        <v>13</v>
      </c>
      <c r="B23" s="55"/>
      <c r="C23" s="37"/>
      <c r="D23" s="55"/>
    </row>
    <row r="24" spans="1:4" ht="24" hidden="1" customHeight="1" x14ac:dyDescent="0.25">
      <c r="A24" s="9" t="s">
        <v>14</v>
      </c>
      <c r="B24" s="55"/>
      <c r="C24" s="37"/>
      <c r="D24" s="55"/>
    </row>
    <row r="25" spans="1:4" ht="30" x14ac:dyDescent="0.25">
      <c r="A25" s="2" t="s">
        <v>11</v>
      </c>
      <c r="B25" s="64" t="s">
        <v>191</v>
      </c>
      <c r="C25" s="35" t="s">
        <v>185</v>
      </c>
      <c r="D25" s="64" t="s">
        <v>192</v>
      </c>
    </row>
    <row r="26" spans="1:4" ht="45" hidden="1" x14ac:dyDescent="0.25">
      <c r="A26" s="4" t="s">
        <v>94</v>
      </c>
      <c r="B26" s="55">
        <v>162543</v>
      </c>
      <c r="C26" s="37">
        <v>169704</v>
      </c>
      <c r="D26" s="55">
        <v>169704</v>
      </c>
    </row>
    <row r="27" spans="1:4" ht="30" x14ac:dyDescent="0.25">
      <c r="A27" s="6" t="s">
        <v>12</v>
      </c>
      <c r="B27" s="55">
        <v>0</v>
      </c>
      <c r="C27" s="37">
        <v>0</v>
      </c>
      <c r="D27" s="55">
        <v>0</v>
      </c>
    </row>
    <row r="28" spans="1:4" ht="45" x14ac:dyDescent="0.25">
      <c r="A28" s="6" t="s">
        <v>13</v>
      </c>
      <c r="B28" s="55"/>
      <c r="C28" s="37">
        <v>0</v>
      </c>
      <c r="D28" s="55">
        <v>0</v>
      </c>
    </row>
    <row r="29" spans="1:4" x14ac:dyDescent="0.25">
      <c r="A29" s="6" t="s">
        <v>14</v>
      </c>
      <c r="B29" s="55">
        <f>B27-B28</f>
        <v>0</v>
      </c>
      <c r="C29" s="37">
        <v>0</v>
      </c>
      <c r="D29" s="55">
        <v>0</v>
      </c>
    </row>
    <row r="30" spans="1:4" x14ac:dyDescent="0.25">
      <c r="A30" s="6"/>
      <c r="B30" s="55"/>
      <c r="C30" s="37"/>
      <c r="D30" s="55"/>
    </row>
    <row r="31" spans="1:4" ht="30" x14ac:dyDescent="0.25">
      <c r="A31" s="6" t="s">
        <v>156</v>
      </c>
      <c r="B31" s="55">
        <f>B19+B29</f>
        <v>5297.519999999995</v>
      </c>
      <c r="C31" s="55">
        <f>C19+C29</f>
        <v>0</v>
      </c>
      <c r="D31" s="55">
        <f t="shared" ref="D31" si="4">D19+D29</f>
        <v>4225.4400000001206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topLeftCell="A94" workbookViewId="0">
      <selection activeCell="G102" sqref="G102"/>
    </sheetView>
  </sheetViews>
  <sheetFormatPr defaultRowHeight="15" x14ac:dyDescent="0.25"/>
  <cols>
    <col min="1" max="1" width="10.85546875" style="10" customWidth="1"/>
    <col min="2" max="2" width="40" customWidth="1"/>
    <col min="3" max="4" width="16.42578125" style="45" customWidth="1"/>
    <col min="5" max="5" width="14.5703125" style="45" customWidth="1"/>
    <col min="6" max="6" width="15.42578125" style="45" customWidth="1"/>
    <col min="7" max="7" width="13.5703125" style="30" customWidth="1"/>
    <col min="8" max="8" width="11.5703125" style="30" customWidth="1"/>
    <col min="10" max="10" width="14.28515625" bestFit="1" customWidth="1"/>
  </cols>
  <sheetData>
    <row r="1" spans="1:9" ht="24.75" customHeight="1" x14ac:dyDescent="0.25">
      <c r="A1" s="11"/>
      <c r="C1" s="49" t="s">
        <v>18</v>
      </c>
    </row>
    <row r="2" spans="1:9" ht="24.75" customHeight="1" x14ac:dyDescent="0.25">
      <c r="A2" s="12" t="s">
        <v>193</v>
      </c>
    </row>
    <row r="4" spans="1:9" ht="54" customHeight="1" x14ac:dyDescent="0.25">
      <c r="A4" s="3" t="s">
        <v>15</v>
      </c>
      <c r="B4" s="2" t="s">
        <v>16</v>
      </c>
      <c r="C4" s="46" t="s">
        <v>194</v>
      </c>
      <c r="D4" s="48" t="s">
        <v>186</v>
      </c>
      <c r="E4" s="46" t="s">
        <v>195</v>
      </c>
      <c r="F4" s="31" t="s">
        <v>17</v>
      </c>
      <c r="G4" s="31" t="s">
        <v>17</v>
      </c>
      <c r="H4"/>
    </row>
    <row r="5" spans="1:9" x14ac:dyDescent="0.25">
      <c r="A5" s="13"/>
      <c r="B5" s="14">
        <v>1</v>
      </c>
      <c r="C5" s="47">
        <v>2</v>
      </c>
      <c r="D5" s="47">
        <v>3</v>
      </c>
      <c r="E5" s="47">
        <v>5</v>
      </c>
      <c r="F5" s="29" t="s">
        <v>19</v>
      </c>
      <c r="G5" s="29" t="s">
        <v>103</v>
      </c>
      <c r="H5"/>
    </row>
    <row r="6" spans="1:9" s="19" customFormat="1" ht="30" x14ac:dyDescent="0.25">
      <c r="A6" s="3">
        <v>67</v>
      </c>
      <c r="B6" s="15" t="s">
        <v>22</v>
      </c>
      <c r="C6" s="44">
        <f>SUM(C7:C8)</f>
        <v>49356.63</v>
      </c>
      <c r="D6" s="43">
        <f t="shared" ref="D6:E6" si="0">SUM(D7:D8)</f>
        <v>142220</v>
      </c>
      <c r="E6" s="43">
        <f t="shared" si="0"/>
        <v>142168.68</v>
      </c>
      <c r="F6" s="32">
        <f>E6/C6*100</f>
        <v>288.04373394212695</v>
      </c>
      <c r="G6" s="32">
        <f t="shared" ref="G6:G26" si="1">E6/D6*100</f>
        <v>99.963915061172827</v>
      </c>
    </row>
    <row r="7" spans="1:9" ht="30" x14ac:dyDescent="0.25">
      <c r="A7" s="13">
        <v>6711</v>
      </c>
      <c r="B7" s="6" t="s">
        <v>20</v>
      </c>
      <c r="C7" s="43">
        <v>49356.63</v>
      </c>
      <c r="D7" s="43">
        <v>64330.5</v>
      </c>
      <c r="E7" s="43">
        <v>64279.18</v>
      </c>
      <c r="F7" s="32">
        <f>E7/C7*100</f>
        <v>130.23413470490186</v>
      </c>
      <c r="G7" s="32">
        <f t="shared" si="1"/>
        <v>99.920224465844356</v>
      </c>
      <c r="H7"/>
      <c r="I7" s="68"/>
    </row>
    <row r="8" spans="1:9" ht="42" customHeight="1" x14ac:dyDescent="0.25">
      <c r="A8" s="13">
        <v>6712</v>
      </c>
      <c r="B8" s="6" t="s">
        <v>97</v>
      </c>
      <c r="C8" s="43"/>
      <c r="D8" s="43">
        <v>77889.5</v>
      </c>
      <c r="E8" s="43">
        <v>77889.5</v>
      </c>
      <c r="F8" s="32"/>
      <c r="G8" s="32">
        <f t="shared" si="1"/>
        <v>100</v>
      </c>
      <c r="H8"/>
    </row>
    <row r="9" spans="1:9" ht="30" x14ac:dyDescent="0.25">
      <c r="A9" s="3">
        <v>66</v>
      </c>
      <c r="B9" s="8" t="s">
        <v>23</v>
      </c>
      <c r="C9" s="44">
        <f>SUM(C10:C11)</f>
        <v>12030.029999999999</v>
      </c>
      <c r="D9" s="43">
        <f t="shared" ref="D9:E9" si="2">SUM(D10:D11)</f>
        <v>10850</v>
      </c>
      <c r="E9" s="43">
        <f t="shared" si="2"/>
        <v>10742.38</v>
      </c>
      <c r="F9" s="32">
        <v>0</v>
      </c>
      <c r="G9" s="32">
        <f t="shared" si="1"/>
        <v>99.008110599078336</v>
      </c>
      <c r="H9"/>
    </row>
    <row r="10" spans="1:9" ht="30" x14ac:dyDescent="0.25">
      <c r="A10" s="13">
        <v>661</v>
      </c>
      <c r="B10" s="15" t="s">
        <v>24</v>
      </c>
      <c r="C10" s="43">
        <v>9227.1299999999992</v>
      </c>
      <c r="D10" s="43">
        <v>7800</v>
      </c>
      <c r="E10" s="43">
        <v>7794.48</v>
      </c>
      <c r="F10" s="32">
        <f>E10/C10*100</f>
        <v>84.473503678825381</v>
      </c>
      <c r="G10" s="32">
        <f t="shared" si="1"/>
        <v>99.929230769230756</v>
      </c>
      <c r="H10"/>
    </row>
    <row r="11" spans="1:9" ht="30" x14ac:dyDescent="0.25">
      <c r="A11" s="13">
        <v>663</v>
      </c>
      <c r="B11" s="15" t="s">
        <v>93</v>
      </c>
      <c r="C11" s="43">
        <v>2802.9</v>
      </c>
      <c r="D11" s="43">
        <v>3050</v>
      </c>
      <c r="E11" s="43">
        <v>2947.9</v>
      </c>
      <c r="F11" s="32">
        <f>E11/C11*100</f>
        <v>105.17321345749046</v>
      </c>
      <c r="G11" s="32">
        <f t="shared" si="1"/>
        <v>96.65245901639345</v>
      </c>
      <c r="H11"/>
    </row>
    <row r="12" spans="1:9" x14ac:dyDescent="0.25">
      <c r="A12" s="3">
        <v>652</v>
      </c>
      <c r="B12" s="8" t="s">
        <v>25</v>
      </c>
      <c r="C12" s="44">
        <f>SUM(C13:C16)</f>
        <v>24019.139999999996</v>
      </c>
      <c r="D12" s="43">
        <f t="shared" ref="D12:E12" si="3">SUM(D13:D16)</f>
        <v>28620</v>
      </c>
      <c r="E12" s="43">
        <f t="shared" si="3"/>
        <v>28600.539999999997</v>
      </c>
      <c r="F12" s="32">
        <f>E12/C12*100</f>
        <v>119.07395518740471</v>
      </c>
      <c r="G12" s="32">
        <f t="shared" si="1"/>
        <v>99.932005590496146</v>
      </c>
      <c r="H12"/>
    </row>
    <row r="13" spans="1:9" ht="30" x14ac:dyDescent="0.25">
      <c r="A13" s="13">
        <v>65264</v>
      </c>
      <c r="B13" s="15" t="s">
        <v>26</v>
      </c>
      <c r="C13" s="43">
        <v>21670.17</v>
      </c>
      <c r="D13" s="43">
        <v>27620</v>
      </c>
      <c r="E13" s="43">
        <v>28302.61</v>
      </c>
      <c r="F13" s="32">
        <f>E13/C13*100</f>
        <v>130.60631273312578</v>
      </c>
      <c r="G13" s="32">
        <f t="shared" si="1"/>
        <v>102.47143374366401</v>
      </c>
      <c r="H13"/>
    </row>
    <row r="14" spans="1:9" ht="30" x14ac:dyDescent="0.25">
      <c r="A14" s="13">
        <v>65267</v>
      </c>
      <c r="B14" s="15" t="s">
        <v>124</v>
      </c>
      <c r="C14" s="43">
        <v>164.26</v>
      </c>
      <c r="D14" s="43"/>
      <c r="E14" s="43">
        <v>0</v>
      </c>
      <c r="F14" s="32">
        <f>E14/C14*100</f>
        <v>0</v>
      </c>
      <c r="G14" s="32"/>
      <c r="H14"/>
    </row>
    <row r="15" spans="1:9" x14ac:dyDescent="0.25">
      <c r="A15" s="13">
        <v>65268</v>
      </c>
      <c r="B15" s="15" t="s">
        <v>125</v>
      </c>
      <c r="C15" s="43">
        <v>1027.71</v>
      </c>
      <c r="D15" s="43">
        <v>1000</v>
      </c>
      <c r="E15" s="43">
        <v>86.01</v>
      </c>
      <c r="F15" s="32"/>
      <c r="G15" s="32">
        <f t="shared" si="1"/>
        <v>8.6010000000000009</v>
      </c>
      <c r="H15"/>
    </row>
    <row r="16" spans="1:9" ht="30" x14ac:dyDescent="0.25">
      <c r="A16" s="13">
        <v>65269</v>
      </c>
      <c r="B16" s="15" t="s">
        <v>126</v>
      </c>
      <c r="C16" s="43">
        <v>1157</v>
      </c>
      <c r="D16" s="43"/>
      <c r="E16" s="43">
        <v>211.92</v>
      </c>
      <c r="F16" s="32"/>
      <c r="G16" s="32"/>
      <c r="H16"/>
    </row>
    <row r="17" spans="1:8" ht="30" x14ac:dyDescent="0.25">
      <c r="A17" s="3"/>
      <c r="B17" s="8" t="s">
        <v>27</v>
      </c>
      <c r="C17" s="44">
        <f>SUM(C18:C23)</f>
        <v>859041.87000000011</v>
      </c>
      <c r="D17" s="43">
        <f t="shared" ref="D17:E17" si="4">SUM(D18:D23)</f>
        <v>1099353.44</v>
      </c>
      <c r="E17" s="43">
        <f t="shared" si="4"/>
        <v>1091661.6499999999</v>
      </c>
      <c r="F17" s="32">
        <f>E17/C17*100</f>
        <v>127.07898044597054</v>
      </c>
      <c r="G17" s="32">
        <f t="shared" si="1"/>
        <v>99.300335113337155</v>
      </c>
      <c r="H17"/>
    </row>
    <row r="18" spans="1:8" ht="30" x14ac:dyDescent="0.25">
      <c r="A18" s="20">
        <v>633</v>
      </c>
      <c r="B18" s="15" t="s">
        <v>102</v>
      </c>
      <c r="C18" s="43">
        <v>303</v>
      </c>
      <c r="D18" s="43">
        <v>0</v>
      </c>
      <c r="E18" s="43">
        <v>0</v>
      </c>
      <c r="F18" s="32"/>
      <c r="G18" s="32"/>
      <c r="H18"/>
    </row>
    <row r="19" spans="1:8" ht="23.25" customHeight="1" x14ac:dyDescent="0.25">
      <c r="A19" s="13">
        <v>634</v>
      </c>
      <c r="B19" s="15" t="s">
        <v>28</v>
      </c>
      <c r="C19" s="43"/>
      <c r="D19" s="43"/>
      <c r="E19" s="43"/>
      <c r="F19" s="32"/>
      <c r="G19" s="32"/>
      <c r="H19"/>
    </row>
    <row r="20" spans="1:8" ht="30" x14ac:dyDescent="0.25">
      <c r="A20" s="13">
        <v>636</v>
      </c>
      <c r="B20" s="15" t="s">
        <v>29</v>
      </c>
      <c r="C20" s="43">
        <v>857258.93</v>
      </c>
      <c r="D20" s="43">
        <v>1095820</v>
      </c>
      <c r="E20" s="43">
        <v>1087967.06</v>
      </c>
      <c r="F20" s="32">
        <f>E20/C20*100</f>
        <v>126.91230408063522</v>
      </c>
      <c r="G20" s="32">
        <f t="shared" si="1"/>
        <v>99.28337318172693</v>
      </c>
      <c r="H20"/>
    </row>
    <row r="21" spans="1:8" ht="21.75" customHeight="1" x14ac:dyDescent="0.25">
      <c r="A21" s="13">
        <v>638</v>
      </c>
      <c r="B21" s="15" t="s">
        <v>30</v>
      </c>
      <c r="C21" s="43">
        <v>1461.54</v>
      </c>
      <c r="D21" s="43">
        <v>3500</v>
      </c>
      <c r="E21" s="43">
        <v>3670.39</v>
      </c>
      <c r="F21" s="32">
        <f>E21/C21*100</f>
        <v>251.13168301928104</v>
      </c>
      <c r="G21" s="32">
        <f t="shared" si="1"/>
        <v>104.8682857142857</v>
      </c>
      <c r="H21"/>
    </row>
    <row r="22" spans="1:8" ht="28.5" customHeight="1" x14ac:dyDescent="0.25">
      <c r="A22" s="13">
        <v>639</v>
      </c>
      <c r="B22" s="15" t="s">
        <v>95</v>
      </c>
      <c r="C22" s="43"/>
      <c r="D22" s="43"/>
      <c r="E22" s="43"/>
      <c r="F22" s="32">
        <v>0</v>
      </c>
      <c r="G22" s="32"/>
      <c r="H22"/>
    </row>
    <row r="23" spans="1:8" ht="21.75" customHeight="1" x14ac:dyDescent="0.25">
      <c r="A23" s="13">
        <v>641</v>
      </c>
      <c r="B23" s="15" t="s">
        <v>96</v>
      </c>
      <c r="C23" s="43">
        <v>18.399999999999999</v>
      </c>
      <c r="D23" s="43">
        <v>33.44</v>
      </c>
      <c r="E23" s="43">
        <v>24.2</v>
      </c>
      <c r="F23" s="32">
        <f>E23/C23*100</f>
        <v>131.52173913043478</v>
      </c>
      <c r="G23" s="32">
        <f t="shared" si="1"/>
        <v>72.368421052631575</v>
      </c>
      <c r="H23"/>
    </row>
    <row r="24" spans="1:8" ht="27.75" customHeight="1" x14ac:dyDescent="0.25">
      <c r="A24" s="3">
        <v>72</v>
      </c>
      <c r="B24" s="8" t="s">
        <v>98</v>
      </c>
      <c r="C24" s="51"/>
      <c r="D24" s="43">
        <f t="shared" ref="D24:E24" si="5">D25</f>
        <v>0</v>
      </c>
      <c r="E24" s="43">
        <f t="shared" si="5"/>
        <v>0</v>
      </c>
      <c r="F24" s="32"/>
      <c r="G24" s="32"/>
      <c r="H24"/>
    </row>
    <row r="25" spans="1:8" ht="21.75" customHeight="1" x14ac:dyDescent="0.25">
      <c r="A25" s="13">
        <v>721</v>
      </c>
      <c r="B25" s="15" t="s">
        <v>99</v>
      </c>
      <c r="C25" s="43">
        <v>0</v>
      </c>
      <c r="D25" s="43">
        <v>0</v>
      </c>
      <c r="E25" s="43"/>
      <c r="F25" s="32">
        <v>0</v>
      </c>
      <c r="G25" s="32"/>
      <c r="H25"/>
    </row>
    <row r="26" spans="1:8" ht="19.5" customHeight="1" x14ac:dyDescent="0.25">
      <c r="A26" s="16" t="s">
        <v>31</v>
      </c>
      <c r="B26" s="5"/>
      <c r="C26" s="43">
        <f>C6+C9+C12+C17+C24</f>
        <v>944447.67000000016</v>
      </c>
      <c r="D26" s="43">
        <f>D6+D9+D12+D17+D24</f>
        <v>1281043.44</v>
      </c>
      <c r="E26" s="43">
        <f>E6+E9+E12+E17+E24</f>
        <v>1273173.25</v>
      </c>
      <c r="F26" s="32">
        <f>E26/C26*100</f>
        <v>134.80611900921943</v>
      </c>
      <c r="G26" s="32">
        <f t="shared" si="1"/>
        <v>99.385642223030317</v>
      </c>
      <c r="H26"/>
    </row>
    <row r="27" spans="1:8" ht="19.5" customHeight="1" x14ac:dyDescent="0.25">
      <c r="A27" s="16"/>
      <c r="B27" s="5" t="s">
        <v>167</v>
      </c>
      <c r="C27" s="43">
        <v>15673.15</v>
      </c>
      <c r="D27" s="43">
        <v>12846.56</v>
      </c>
      <c r="E27" s="43">
        <v>12846.56</v>
      </c>
      <c r="F27" s="32"/>
      <c r="G27" s="32"/>
      <c r="H27"/>
    </row>
    <row r="28" spans="1:8" ht="36.75" customHeight="1" x14ac:dyDescent="0.25">
      <c r="A28" s="17"/>
      <c r="B28" s="4" t="s">
        <v>159</v>
      </c>
      <c r="C28" s="43">
        <f>C26+C27</f>
        <v>960120.82000000018</v>
      </c>
      <c r="D28" s="43">
        <f>D26+D27</f>
        <v>1293890</v>
      </c>
      <c r="E28" s="43">
        <f>E26+E27</f>
        <v>1286019.81</v>
      </c>
      <c r="F28" s="32">
        <f>E28/C28*100</f>
        <v>133.94353952245299</v>
      </c>
      <c r="G28" s="32">
        <f>E28/D28*100</f>
        <v>99.391741956425975</v>
      </c>
      <c r="H28"/>
    </row>
    <row r="30" spans="1:8" x14ac:dyDescent="0.25">
      <c r="C30" s="50" t="s">
        <v>32</v>
      </c>
    </row>
    <row r="31" spans="1:8" ht="45.75" x14ac:dyDescent="0.25">
      <c r="A31" s="3" t="s">
        <v>15</v>
      </c>
      <c r="B31" s="2" t="s">
        <v>16</v>
      </c>
      <c r="C31" s="46" t="s">
        <v>194</v>
      </c>
      <c r="D31" s="48" t="s">
        <v>186</v>
      </c>
      <c r="E31" s="46" t="s">
        <v>195</v>
      </c>
      <c r="F31" s="31" t="s">
        <v>17</v>
      </c>
      <c r="G31" s="31" t="s">
        <v>17</v>
      </c>
      <c r="H31"/>
    </row>
    <row r="32" spans="1:8" x14ac:dyDescent="0.25">
      <c r="A32" s="13"/>
      <c r="B32" s="14">
        <v>1</v>
      </c>
      <c r="C32" s="47">
        <v>2</v>
      </c>
      <c r="D32" s="47">
        <v>3</v>
      </c>
      <c r="E32" s="47">
        <v>5</v>
      </c>
      <c r="F32" s="29" t="s">
        <v>19</v>
      </c>
      <c r="G32" s="29" t="s">
        <v>103</v>
      </c>
      <c r="H32"/>
    </row>
    <row r="33" spans="1:8" s="18" customFormat="1" x14ac:dyDescent="0.25">
      <c r="A33" s="3">
        <v>31</v>
      </c>
      <c r="B33" s="7" t="s">
        <v>33</v>
      </c>
      <c r="C33" s="44">
        <f>C34+C36+C38</f>
        <v>767726.61</v>
      </c>
      <c r="D33" s="44">
        <f t="shared" ref="D33:E33" si="6">D34+D36+D38</f>
        <v>998860</v>
      </c>
      <c r="E33" s="44">
        <f t="shared" si="6"/>
        <v>989640.07000000007</v>
      </c>
      <c r="F33" s="32">
        <f t="shared" ref="F33:F52" si="7">E33/C33*100</f>
        <v>128.90527136997378</v>
      </c>
      <c r="G33" s="32">
        <f t="shared" ref="G33:G63" si="8">E33/D33*100</f>
        <v>99.076954728390376</v>
      </c>
    </row>
    <row r="34" spans="1:8" s="18" customFormat="1" x14ac:dyDescent="0.25">
      <c r="A34" s="3">
        <v>311</v>
      </c>
      <c r="B34" s="7" t="s">
        <v>34</v>
      </c>
      <c r="C34" s="44">
        <f>C35</f>
        <v>638172.96</v>
      </c>
      <c r="D34" s="44">
        <f t="shared" ref="D34:E34" si="9">D35</f>
        <v>827560</v>
      </c>
      <c r="E34" s="44">
        <f t="shared" si="9"/>
        <v>823209.66</v>
      </c>
      <c r="F34" s="32">
        <f t="shared" si="7"/>
        <v>128.99475715799679</v>
      </c>
      <c r="G34" s="32">
        <f t="shared" si="8"/>
        <v>99.474317270046882</v>
      </c>
    </row>
    <row r="35" spans="1:8" x14ac:dyDescent="0.25">
      <c r="A35" s="13">
        <v>3111</v>
      </c>
      <c r="B35" s="5" t="s">
        <v>35</v>
      </c>
      <c r="C35" s="43">
        <v>638172.96</v>
      </c>
      <c r="D35" s="43">
        <v>827560</v>
      </c>
      <c r="E35" s="43">
        <v>823209.66</v>
      </c>
      <c r="F35" s="32">
        <f t="shared" si="7"/>
        <v>128.99475715799679</v>
      </c>
      <c r="G35" s="32">
        <f t="shared" si="8"/>
        <v>99.474317270046882</v>
      </c>
      <c r="H35"/>
    </row>
    <row r="36" spans="1:8" s="18" customFormat="1" x14ac:dyDescent="0.25">
      <c r="A36" s="3">
        <v>312</v>
      </c>
      <c r="B36" s="7" t="s">
        <v>36</v>
      </c>
      <c r="C36" s="44">
        <f>C37</f>
        <v>24278.77</v>
      </c>
      <c r="D36" s="44">
        <f t="shared" ref="D36:E36" si="10">D37</f>
        <v>35700</v>
      </c>
      <c r="E36" s="44">
        <f t="shared" si="10"/>
        <v>30620.27</v>
      </c>
      <c r="F36" s="32">
        <f t="shared" si="7"/>
        <v>126.1195274719436</v>
      </c>
      <c r="G36" s="32">
        <f t="shared" si="8"/>
        <v>85.771064425770305</v>
      </c>
    </row>
    <row r="37" spans="1:8" x14ac:dyDescent="0.25">
      <c r="A37" s="13">
        <v>3121</v>
      </c>
      <c r="B37" s="5" t="s">
        <v>36</v>
      </c>
      <c r="C37" s="43">
        <v>24278.77</v>
      </c>
      <c r="D37" s="43">
        <v>35700</v>
      </c>
      <c r="E37" s="43">
        <v>30620.27</v>
      </c>
      <c r="F37" s="32">
        <f t="shared" si="7"/>
        <v>126.1195274719436</v>
      </c>
      <c r="G37" s="32">
        <f t="shared" si="8"/>
        <v>85.771064425770305</v>
      </c>
      <c r="H37"/>
    </row>
    <row r="38" spans="1:8" x14ac:dyDescent="0.25">
      <c r="A38" s="3">
        <v>313</v>
      </c>
      <c r="B38" s="7" t="s">
        <v>37</v>
      </c>
      <c r="C38" s="44">
        <f>C39+C40</f>
        <v>105274.88</v>
      </c>
      <c r="D38" s="44">
        <f>D39+D40</f>
        <v>135600</v>
      </c>
      <c r="E38" s="44">
        <f t="shared" ref="E38" si="11">E39+E40</f>
        <v>135810.14000000001</v>
      </c>
      <c r="F38" s="32">
        <f t="shared" si="7"/>
        <v>129.00526697346984</v>
      </c>
      <c r="G38" s="32">
        <f t="shared" si="8"/>
        <v>100.15497050147492</v>
      </c>
      <c r="H38"/>
    </row>
    <row r="39" spans="1:8" ht="30" x14ac:dyDescent="0.25">
      <c r="A39" s="13">
        <v>3132</v>
      </c>
      <c r="B39" s="6" t="s">
        <v>38</v>
      </c>
      <c r="C39" s="43">
        <v>105274.88</v>
      </c>
      <c r="D39" s="43">
        <v>135600</v>
      </c>
      <c r="E39" s="43">
        <v>135810.14000000001</v>
      </c>
      <c r="F39" s="32">
        <f t="shared" si="7"/>
        <v>129.00526697346984</v>
      </c>
      <c r="G39" s="32">
        <f t="shared" si="8"/>
        <v>100.15497050147492</v>
      </c>
      <c r="H39"/>
    </row>
    <row r="40" spans="1:8" ht="30" x14ac:dyDescent="0.25">
      <c r="A40" s="13">
        <v>3133</v>
      </c>
      <c r="B40" s="6" t="s">
        <v>39</v>
      </c>
      <c r="C40" s="43"/>
      <c r="D40" s="43">
        <v>0</v>
      </c>
      <c r="E40" s="43">
        <v>0</v>
      </c>
      <c r="F40" s="32"/>
      <c r="G40" s="32"/>
      <c r="H40"/>
    </row>
    <row r="41" spans="1:8" s="18" customFormat="1" x14ac:dyDescent="0.25">
      <c r="A41" s="3">
        <v>32</v>
      </c>
      <c r="B41" s="7" t="s">
        <v>91</v>
      </c>
      <c r="C41" s="44">
        <f>C42+C47+C54+C64+C66</f>
        <v>166457.60999999999</v>
      </c>
      <c r="D41" s="44">
        <f t="shared" ref="D41:E41" si="12">D42+D47+D54+D64+D66</f>
        <v>174830</v>
      </c>
      <c r="E41" s="44">
        <f t="shared" si="12"/>
        <v>172787.31</v>
      </c>
      <c r="F41" s="32">
        <f t="shared" si="7"/>
        <v>103.802589740415</v>
      </c>
      <c r="G41" s="32">
        <f t="shared" si="8"/>
        <v>98.831613567465538</v>
      </c>
    </row>
    <row r="42" spans="1:8" s="18" customFormat="1" x14ac:dyDescent="0.25">
      <c r="A42" s="3">
        <v>321</v>
      </c>
      <c r="B42" s="7" t="s">
        <v>40</v>
      </c>
      <c r="C42" s="44">
        <f>SUM(C43:C46)</f>
        <v>40140.299999999996</v>
      </c>
      <c r="D42" s="44">
        <f t="shared" ref="D42:E42" si="13">SUM(D43:D46)</f>
        <v>43080</v>
      </c>
      <c r="E42" s="44">
        <f t="shared" si="13"/>
        <v>43276.320000000007</v>
      </c>
      <c r="F42" s="32">
        <f t="shared" si="7"/>
        <v>107.81264714015593</v>
      </c>
      <c r="G42" s="32">
        <f t="shared" si="8"/>
        <v>100.4557103064067</v>
      </c>
    </row>
    <row r="43" spans="1:8" x14ac:dyDescent="0.25">
      <c r="A43" s="13">
        <v>3211</v>
      </c>
      <c r="B43" s="5" t="s">
        <v>41</v>
      </c>
      <c r="C43" s="43">
        <v>4683.3900000000003</v>
      </c>
      <c r="D43" s="43">
        <v>7400</v>
      </c>
      <c r="E43" s="43">
        <v>7281.52</v>
      </c>
      <c r="F43" s="32">
        <f t="shared" si="7"/>
        <v>155.47541417648327</v>
      </c>
      <c r="G43" s="32">
        <f t="shared" si="8"/>
        <v>98.398918918918923</v>
      </c>
      <c r="H43"/>
    </row>
    <row r="44" spans="1:8" ht="30" x14ac:dyDescent="0.25">
      <c r="A44" s="13">
        <v>3212</v>
      </c>
      <c r="B44" s="6" t="s">
        <v>42</v>
      </c>
      <c r="C44" s="43">
        <v>35243.82</v>
      </c>
      <c r="D44" s="43">
        <v>35350</v>
      </c>
      <c r="E44" s="43">
        <v>35664.800000000003</v>
      </c>
      <c r="F44" s="32">
        <f t="shared" si="7"/>
        <v>101.19447891857354</v>
      </c>
      <c r="G44" s="32">
        <f t="shared" si="8"/>
        <v>100.89052333804808</v>
      </c>
      <c r="H44"/>
    </row>
    <row r="45" spans="1:8" x14ac:dyDescent="0.25">
      <c r="A45" s="13">
        <v>3213</v>
      </c>
      <c r="B45" s="6" t="s">
        <v>45</v>
      </c>
      <c r="C45" s="43">
        <v>160</v>
      </c>
      <c r="D45" s="43">
        <v>330</v>
      </c>
      <c r="E45" s="43">
        <v>330</v>
      </c>
      <c r="F45" s="32">
        <f t="shared" si="7"/>
        <v>206.25</v>
      </c>
      <c r="G45" s="32">
        <f t="shared" si="8"/>
        <v>100</v>
      </c>
      <c r="H45"/>
    </row>
    <row r="46" spans="1:8" x14ac:dyDescent="0.25">
      <c r="A46" s="13">
        <v>3214</v>
      </c>
      <c r="B46" s="6" t="s">
        <v>46</v>
      </c>
      <c r="C46" s="43">
        <v>53.09</v>
      </c>
      <c r="D46" s="43"/>
      <c r="E46" s="43"/>
      <c r="F46" s="32">
        <f t="shared" si="7"/>
        <v>0</v>
      </c>
      <c r="G46" s="32"/>
      <c r="H46"/>
    </row>
    <row r="47" spans="1:8" s="18" customFormat="1" x14ac:dyDescent="0.25">
      <c r="A47" s="3">
        <v>322</v>
      </c>
      <c r="B47" s="7" t="s">
        <v>43</v>
      </c>
      <c r="C47" s="44">
        <f>SUM(C48:C53)</f>
        <v>83917.45</v>
      </c>
      <c r="D47" s="44">
        <f t="shared" ref="D47:E47" si="14">SUM(D48:D53)</f>
        <v>84550</v>
      </c>
      <c r="E47" s="44">
        <f t="shared" si="14"/>
        <v>83051.639999999985</v>
      </c>
      <c r="F47" s="32">
        <f t="shared" si="7"/>
        <v>98.968259879202705</v>
      </c>
      <c r="G47" s="32">
        <f t="shared" si="8"/>
        <v>98.22784151389709</v>
      </c>
    </row>
    <row r="48" spans="1:8" x14ac:dyDescent="0.25">
      <c r="A48" s="13">
        <v>3221</v>
      </c>
      <c r="B48" s="21" t="s">
        <v>44</v>
      </c>
      <c r="C48" s="43">
        <v>8980.98</v>
      </c>
      <c r="D48" s="43">
        <v>10000</v>
      </c>
      <c r="E48" s="43">
        <v>10276.85</v>
      </c>
      <c r="F48" s="32">
        <f t="shared" si="7"/>
        <v>114.42904894566072</v>
      </c>
      <c r="G48" s="32">
        <f t="shared" si="8"/>
        <v>102.76849999999999</v>
      </c>
      <c r="H48"/>
    </row>
    <row r="49" spans="1:8" x14ac:dyDescent="0.25">
      <c r="A49" s="13">
        <v>3222</v>
      </c>
      <c r="B49" s="6" t="s">
        <v>47</v>
      </c>
      <c r="C49" s="43">
        <v>41579.050000000003</v>
      </c>
      <c r="D49" s="43">
        <v>48000</v>
      </c>
      <c r="E49" s="43">
        <v>47585.13</v>
      </c>
      <c r="F49" s="32">
        <f t="shared" si="7"/>
        <v>114.44496687634758</v>
      </c>
      <c r="G49" s="32">
        <f t="shared" si="8"/>
        <v>99.135687499999989</v>
      </c>
      <c r="H49"/>
    </row>
    <row r="50" spans="1:8" x14ac:dyDescent="0.25">
      <c r="A50" s="13">
        <v>3223</v>
      </c>
      <c r="B50" s="6" t="s">
        <v>48</v>
      </c>
      <c r="C50" s="43">
        <v>29123.17</v>
      </c>
      <c r="D50" s="43">
        <v>20000</v>
      </c>
      <c r="E50" s="43">
        <v>18807.509999999998</v>
      </c>
      <c r="F50" s="32">
        <f t="shared" si="7"/>
        <v>64.579199311064002</v>
      </c>
      <c r="G50" s="32">
        <f t="shared" si="8"/>
        <v>94.037549999999996</v>
      </c>
      <c r="H50"/>
    </row>
    <row r="51" spans="1:8" ht="30" x14ac:dyDescent="0.25">
      <c r="A51" s="13">
        <v>3224</v>
      </c>
      <c r="B51" s="6" t="s">
        <v>49</v>
      </c>
      <c r="C51" s="43">
        <v>2276.3200000000002</v>
      </c>
      <c r="D51" s="43">
        <v>3500</v>
      </c>
      <c r="E51" s="43">
        <v>3469.58</v>
      </c>
      <c r="F51" s="32">
        <f t="shared" si="7"/>
        <v>152.42057355732058</v>
      </c>
      <c r="G51" s="32">
        <f t="shared" si="8"/>
        <v>99.130857142857138</v>
      </c>
      <c r="H51"/>
    </row>
    <row r="52" spans="1:8" x14ac:dyDescent="0.25">
      <c r="A52" s="13">
        <v>3225</v>
      </c>
      <c r="B52" s="6" t="s">
        <v>50</v>
      </c>
      <c r="C52" s="43">
        <v>1408.03</v>
      </c>
      <c r="D52" s="43">
        <v>1700</v>
      </c>
      <c r="E52" s="43">
        <v>1646.26</v>
      </c>
      <c r="F52" s="32">
        <f t="shared" si="7"/>
        <v>116.91938381994702</v>
      </c>
      <c r="G52" s="32">
        <f t="shared" si="8"/>
        <v>96.838823529411769</v>
      </c>
      <c r="H52"/>
    </row>
    <row r="53" spans="1:8" x14ac:dyDescent="0.25">
      <c r="A53" s="13">
        <v>3227</v>
      </c>
      <c r="B53" s="6" t="s">
        <v>51</v>
      </c>
      <c r="C53" s="43">
        <v>549.9</v>
      </c>
      <c r="D53" s="43">
        <v>1350</v>
      </c>
      <c r="E53" s="43">
        <v>1266.31</v>
      </c>
      <c r="F53" s="32">
        <v>0</v>
      </c>
      <c r="G53" s="32">
        <f t="shared" si="8"/>
        <v>93.800740740740736</v>
      </c>
      <c r="H53"/>
    </row>
    <row r="54" spans="1:8" s="18" customFormat="1" x14ac:dyDescent="0.25">
      <c r="A54" s="3">
        <v>323</v>
      </c>
      <c r="B54" s="8" t="s">
        <v>52</v>
      </c>
      <c r="C54" s="44">
        <f>SUM(C55:C63)</f>
        <v>36472.11</v>
      </c>
      <c r="D54" s="44">
        <f t="shared" ref="D54:E54" si="15">SUM(D55:D63)</f>
        <v>39530</v>
      </c>
      <c r="E54" s="44">
        <f t="shared" si="15"/>
        <v>38860.869999999995</v>
      </c>
      <c r="F54" s="32">
        <f t="shared" ref="F54:F66" si="16">E54/C54*100</f>
        <v>106.54955252109075</v>
      </c>
      <c r="G54" s="32">
        <f t="shared" si="8"/>
        <v>98.307285605868941</v>
      </c>
    </row>
    <row r="55" spans="1:8" x14ac:dyDescent="0.25">
      <c r="A55" s="13">
        <v>3231</v>
      </c>
      <c r="B55" s="6" t="s">
        <v>53</v>
      </c>
      <c r="C55" s="43">
        <v>5724.13</v>
      </c>
      <c r="D55" s="43">
        <v>7000</v>
      </c>
      <c r="E55" s="43">
        <v>6918.65</v>
      </c>
      <c r="F55" s="32">
        <f t="shared" si="16"/>
        <v>120.86814939562866</v>
      </c>
      <c r="G55" s="32">
        <f t="shared" si="8"/>
        <v>98.837857142857132</v>
      </c>
      <c r="H55"/>
    </row>
    <row r="56" spans="1:8" x14ac:dyDescent="0.25">
      <c r="A56" s="13">
        <v>3232</v>
      </c>
      <c r="B56" s="6" t="s">
        <v>138</v>
      </c>
      <c r="C56" s="43">
        <v>12224.45</v>
      </c>
      <c r="D56" s="43">
        <v>12500</v>
      </c>
      <c r="E56" s="43">
        <v>12456.19</v>
      </c>
      <c r="F56" s="32">
        <f t="shared" si="16"/>
        <v>101.89570900940328</v>
      </c>
      <c r="G56" s="32">
        <f t="shared" si="8"/>
        <v>99.649519999999995</v>
      </c>
      <c r="H56"/>
    </row>
    <row r="57" spans="1:8" x14ac:dyDescent="0.25">
      <c r="A57" s="13">
        <v>3233</v>
      </c>
      <c r="B57" s="6" t="s">
        <v>55</v>
      </c>
      <c r="C57" s="43">
        <v>0</v>
      </c>
      <c r="D57" s="43">
        <v>0</v>
      </c>
      <c r="E57" s="43">
        <v>0</v>
      </c>
      <c r="F57" s="32"/>
      <c r="G57" s="32"/>
      <c r="H57"/>
    </row>
    <row r="58" spans="1:8" x14ac:dyDescent="0.25">
      <c r="A58" s="13">
        <v>3234</v>
      </c>
      <c r="B58" s="6" t="s">
        <v>56</v>
      </c>
      <c r="C58" s="43">
        <v>5348.98</v>
      </c>
      <c r="D58" s="43">
        <v>5930</v>
      </c>
      <c r="E58" s="43">
        <v>5572.94</v>
      </c>
      <c r="F58" s="32">
        <f t="shared" si="16"/>
        <v>104.18696648706856</v>
      </c>
      <c r="G58" s="32">
        <f t="shared" si="8"/>
        <v>93.978752107925786</v>
      </c>
      <c r="H58"/>
    </row>
    <row r="59" spans="1:8" x14ac:dyDescent="0.25">
      <c r="A59" s="13">
        <v>3235</v>
      </c>
      <c r="B59" s="6" t="s">
        <v>107</v>
      </c>
      <c r="C59" s="43">
        <v>0</v>
      </c>
      <c r="D59" s="43">
        <v>0</v>
      </c>
      <c r="E59" s="43">
        <v>0</v>
      </c>
      <c r="F59" s="32"/>
      <c r="G59" s="32"/>
      <c r="H59"/>
    </row>
    <row r="60" spans="1:8" x14ac:dyDescent="0.25">
      <c r="A60" s="13">
        <v>3236</v>
      </c>
      <c r="B60" s="6" t="s">
        <v>58</v>
      </c>
      <c r="C60" s="43">
        <v>3269.99</v>
      </c>
      <c r="D60" s="43">
        <v>3800</v>
      </c>
      <c r="E60" s="43">
        <v>3726.93</v>
      </c>
      <c r="F60" s="32">
        <f t="shared" si="16"/>
        <v>113.97374303896954</v>
      </c>
      <c r="G60" s="32">
        <f t="shared" si="8"/>
        <v>98.07710526315789</v>
      </c>
      <c r="H60"/>
    </row>
    <row r="61" spans="1:8" x14ac:dyDescent="0.25">
      <c r="A61" s="13">
        <v>3237</v>
      </c>
      <c r="B61" s="6" t="s">
        <v>59</v>
      </c>
      <c r="C61" s="43">
        <v>3526.73</v>
      </c>
      <c r="D61" s="43"/>
      <c r="E61" s="43">
        <v>30.63</v>
      </c>
      <c r="F61" s="32">
        <f t="shared" si="16"/>
        <v>0.86850992278966632</v>
      </c>
      <c r="G61" s="32"/>
      <c r="H61"/>
    </row>
    <row r="62" spans="1:8" x14ac:dyDescent="0.25">
      <c r="A62" s="13">
        <v>3238</v>
      </c>
      <c r="B62" s="6" t="s">
        <v>60</v>
      </c>
      <c r="C62" s="43">
        <v>1894.36</v>
      </c>
      <c r="D62" s="43">
        <v>1800</v>
      </c>
      <c r="E62" s="43">
        <v>1766.73</v>
      </c>
      <c r="F62" s="32">
        <f t="shared" si="16"/>
        <v>93.26263223463333</v>
      </c>
      <c r="G62" s="32">
        <f t="shared" si="8"/>
        <v>98.151666666666671</v>
      </c>
      <c r="H62"/>
    </row>
    <row r="63" spans="1:8" x14ac:dyDescent="0.25">
      <c r="A63" s="13">
        <v>3239</v>
      </c>
      <c r="B63" s="6" t="s">
        <v>61</v>
      </c>
      <c r="C63" s="43">
        <v>4483.47</v>
      </c>
      <c r="D63" s="43">
        <v>8500</v>
      </c>
      <c r="E63" s="43">
        <v>8388.7999999999993</v>
      </c>
      <c r="F63" s="32">
        <f t="shared" si="16"/>
        <v>187.10507709430416</v>
      </c>
      <c r="G63" s="32">
        <f t="shared" si="8"/>
        <v>98.691764705882349</v>
      </c>
      <c r="H63"/>
    </row>
    <row r="64" spans="1:8" s="18" customFormat="1" ht="30" x14ac:dyDescent="0.25">
      <c r="A64" s="3">
        <v>324</v>
      </c>
      <c r="B64" s="8" t="s">
        <v>62</v>
      </c>
      <c r="C64" s="44">
        <f>C65</f>
        <v>0</v>
      </c>
      <c r="D64" s="44">
        <f t="shared" ref="D64:E64" si="17">D65</f>
        <v>0</v>
      </c>
      <c r="E64" s="44">
        <f t="shared" si="17"/>
        <v>0</v>
      </c>
      <c r="F64" s="32"/>
      <c r="G64" s="32"/>
    </row>
    <row r="65" spans="1:8" ht="30" x14ac:dyDescent="0.25">
      <c r="A65" s="13">
        <v>3241</v>
      </c>
      <c r="B65" s="6" t="s">
        <v>62</v>
      </c>
      <c r="C65" s="43">
        <v>0</v>
      </c>
      <c r="D65" s="43"/>
      <c r="E65" s="43">
        <v>0</v>
      </c>
      <c r="F65" s="32"/>
      <c r="G65" s="32"/>
      <c r="H65"/>
    </row>
    <row r="66" spans="1:8" s="18" customFormat="1" x14ac:dyDescent="0.25">
      <c r="A66" s="3">
        <v>329</v>
      </c>
      <c r="B66" s="8" t="s">
        <v>63</v>
      </c>
      <c r="C66" s="44">
        <f>SUM(C67:C73)</f>
        <v>5927.75</v>
      </c>
      <c r="D66" s="44">
        <f t="shared" ref="D66:E66" si="18">SUM(D67:D73)</f>
        <v>7670</v>
      </c>
      <c r="E66" s="44">
        <f t="shared" si="18"/>
        <v>7598.48</v>
      </c>
      <c r="F66" s="32">
        <f t="shared" si="16"/>
        <v>128.18489308759646</v>
      </c>
      <c r="G66" s="32">
        <f t="shared" ref="F66:G98" si="19">E66/D66*100</f>
        <v>99.067535853976523</v>
      </c>
    </row>
    <row r="67" spans="1:8" x14ac:dyDescent="0.25">
      <c r="A67" s="13">
        <v>3291</v>
      </c>
      <c r="B67" s="6" t="s">
        <v>64</v>
      </c>
      <c r="C67" s="43">
        <v>230.01</v>
      </c>
      <c r="D67" s="43"/>
      <c r="E67" s="43">
        <v>270.02</v>
      </c>
      <c r="F67" s="32">
        <v>0</v>
      </c>
      <c r="G67" s="32"/>
      <c r="H67"/>
    </row>
    <row r="68" spans="1:8" x14ac:dyDescent="0.25">
      <c r="A68" s="13">
        <v>3292</v>
      </c>
      <c r="B68" s="6" t="s">
        <v>65</v>
      </c>
      <c r="C68" s="43">
        <v>0</v>
      </c>
      <c r="D68" s="43">
        <v>0</v>
      </c>
      <c r="E68" s="43"/>
      <c r="F68" s="32">
        <v>0</v>
      </c>
      <c r="G68" s="32"/>
      <c r="H68"/>
    </row>
    <row r="69" spans="1:8" x14ac:dyDescent="0.25">
      <c r="A69" s="13">
        <v>3293</v>
      </c>
      <c r="B69" s="6" t="s">
        <v>66</v>
      </c>
      <c r="C69" s="43"/>
      <c r="D69" s="43">
        <v>0</v>
      </c>
      <c r="E69" s="43"/>
      <c r="F69" s="32"/>
      <c r="G69" s="32"/>
      <c r="H69"/>
    </row>
    <row r="70" spans="1:8" x14ac:dyDescent="0.25">
      <c r="A70" s="13">
        <v>3294</v>
      </c>
      <c r="B70" s="6" t="s">
        <v>67</v>
      </c>
      <c r="C70" s="43">
        <v>110</v>
      </c>
      <c r="D70" s="43">
        <v>170</v>
      </c>
      <c r="E70" s="43">
        <v>163.09</v>
      </c>
      <c r="F70" s="32">
        <f>E70/C70*100</f>
        <v>148.26363636363638</v>
      </c>
      <c r="G70" s="32">
        <f t="shared" si="19"/>
        <v>95.935294117647061</v>
      </c>
      <c r="H70"/>
    </row>
    <row r="71" spans="1:8" x14ac:dyDescent="0.25">
      <c r="A71" s="13">
        <v>3295</v>
      </c>
      <c r="B71" s="6" t="s">
        <v>68</v>
      </c>
      <c r="C71" s="43">
        <v>1664.43</v>
      </c>
      <c r="D71" s="43">
        <v>2000</v>
      </c>
      <c r="E71" s="43">
        <v>1820</v>
      </c>
      <c r="F71" s="32">
        <f>E71/C71*100</f>
        <v>109.34674332954826</v>
      </c>
      <c r="G71" s="32">
        <f t="shared" si="19"/>
        <v>91</v>
      </c>
      <c r="H71"/>
    </row>
    <row r="72" spans="1:8" x14ac:dyDescent="0.25">
      <c r="A72" s="13">
        <v>3296</v>
      </c>
      <c r="B72" s="6" t="s">
        <v>69</v>
      </c>
      <c r="C72" s="43"/>
      <c r="D72" s="43"/>
      <c r="E72" s="43">
        <v>0</v>
      </c>
      <c r="F72" s="32">
        <v>0</v>
      </c>
      <c r="G72" s="32"/>
      <c r="H72"/>
    </row>
    <row r="73" spans="1:8" x14ac:dyDescent="0.25">
      <c r="A73" s="13">
        <v>3299</v>
      </c>
      <c r="B73" s="6" t="s">
        <v>63</v>
      </c>
      <c r="C73" s="43">
        <v>3923.31</v>
      </c>
      <c r="D73" s="43">
        <v>5500</v>
      </c>
      <c r="E73" s="43">
        <v>5345.37</v>
      </c>
      <c r="F73" s="32">
        <f t="shared" ref="F73:F81" si="20">E73/C73*100</f>
        <v>136.24643477064009</v>
      </c>
      <c r="G73" s="32">
        <f t="shared" si="19"/>
        <v>97.188545454545448</v>
      </c>
      <c r="H73"/>
    </row>
    <row r="74" spans="1:8" s="18" customFormat="1" x14ac:dyDescent="0.25">
      <c r="A74" s="3">
        <v>34</v>
      </c>
      <c r="B74" s="8" t="s">
        <v>70</v>
      </c>
      <c r="C74" s="44">
        <f>C75</f>
        <v>892.34</v>
      </c>
      <c r="D74" s="44">
        <f t="shared" ref="D74:E74" si="21">D75</f>
        <v>1100</v>
      </c>
      <c r="E74" s="44">
        <f t="shared" si="21"/>
        <v>1167.82</v>
      </c>
      <c r="F74" s="32">
        <f t="shared" si="20"/>
        <v>130.87164085438286</v>
      </c>
      <c r="G74" s="32">
        <f t="shared" si="19"/>
        <v>106.16545454545454</v>
      </c>
    </row>
    <row r="75" spans="1:8" s="18" customFormat="1" x14ac:dyDescent="0.25">
      <c r="A75" s="3">
        <v>343</v>
      </c>
      <c r="B75" s="8" t="s">
        <v>71</v>
      </c>
      <c r="C75" s="44">
        <f>SUM(C76:C78)</f>
        <v>892.34</v>
      </c>
      <c r="D75" s="44">
        <f t="shared" ref="D75:E75" si="22">SUM(D76:D78)</f>
        <v>1100</v>
      </c>
      <c r="E75" s="44">
        <f t="shared" si="22"/>
        <v>1167.82</v>
      </c>
      <c r="F75" s="32">
        <f t="shared" si="20"/>
        <v>130.87164085438286</v>
      </c>
      <c r="G75" s="32">
        <f t="shared" si="19"/>
        <v>106.16545454545454</v>
      </c>
    </row>
    <row r="76" spans="1:8" x14ac:dyDescent="0.25">
      <c r="A76" s="13">
        <v>3431</v>
      </c>
      <c r="B76" s="6" t="s">
        <v>72</v>
      </c>
      <c r="C76" s="43">
        <v>885.51</v>
      </c>
      <c r="D76" s="43">
        <v>1100</v>
      </c>
      <c r="E76" s="43">
        <v>1167.27</v>
      </c>
      <c r="F76" s="32">
        <f t="shared" si="20"/>
        <v>131.8189517904936</v>
      </c>
      <c r="G76" s="32">
        <f t="shared" si="19"/>
        <v>106.11545454545454</v>
      </c>
      <c r="H76"/>
    </row>
    <row r="77" spans="1:8" x14ac:dyDescent="0.25">
      <c r="A77" s="13">
        <v>3433</v>
      </c>
      <c r="B77" s="6" t="s">
        <v>73</v>
      </c>
      <c r="C77" s="43">
        <v>6.83</v>
      </c>
      <c r="D77" s="43"/>
      <c r="E77" s="43">
        <v>0.55000000000000004</v>
      </c>
      <c r="F77" s="32">
        <f t="shared" si="20"/>
        <v>8.0527086383601763</v>
      </c>
      <c r="G77" s="32"/>
      <c r="H77"/>
    </row>
    <row r="78" spans="1:8" x14ac:dyDescent="0.25">
      <c r="A78" s="13">
        <v>3434</v>
      </c>
      <c r="B78" s="6" t="s">
        <v>74</v>
      </c>
      <c r="C78" s="43"/>
      <c r="D78" s="43">
        <v>0</v>
      </c>
      <c r="E78" s="43"/>
      <c r="F78" s="32"/>
      <c r="G78" s="32"/>
      <c r="H78"/>
    </row>
    <row r="79" spans="1:8" s="18" customFormat="1" ht="30" x14ac:dyDescent="0.25">
      <c r="A79" s="3">
        <v>372</v>
      </c>
      <c r="B79" s="8" t="s">
        <v>100</v>
      </c>
      <c r="C79" s="44">
        <f>SUM(C80:C81)</f>
        <v>9333.19</v>
      </c>
      <c r="D79" s="44">
        <f t="shared" ref="D79:E79" si="23">SUM(D80:D81)</f>
        <v>10000</v>
      </c>
      <c r="E79" s="44">
        <f t="shared" si="23"/>
        <v>9788.51</v>
      </c>
      <c r="F79" s="32">
        <f t="shared" si="20"/>
        <v>104.8785034913036</v>
      </c>
      <c r="G79" s="32">
        <f t="shared" si="19"/>
        <v>97.885100000000008</v>
      </c>
    </row>
    <row r="80" spans="1:8" x14ac:dyDescent="0.25">
      <c r="A80" s="13">
        <v>3722</v>
      </c>
      <c r="B80" s="6" t="s">
        <v>77</v>
      </c>
      <c r="C80" s="43">
        <v>0</v>
      </c>
      <c r="D80" s="43">
        <v>0</v>
      </c>
      <c r="E80" s="43"/>
      <c r="F80" s="32"/>
      <c r="G80" s="32"/>
      <c r="H80"/>
    </row>
    <row r="81" spans="1:8" x14ac:dyDescent="0.25">
      <c r="A81" s="13">
        <v>3729</v>
      </c>
      <c r="B81" s="6" t="s">
        <v>129</v>
      </c>
      <c r="C81" s="43">
        <v>9333.19</v>
      </c>
      <c r="D81" s="43">
        <v>10000</v>
      </c>
      <c r="E81" s="43">
        <v>9788.51</v>
      </c>
      <c r="F81" s="32">
        <f t="shared" si="20"/>
        <v>104.8785034913036</v>
      </c>
      <c r="G81" s="32">
        <f t="shared" si="19"/>
        <v>97.885100000000008</v>
      </c>
      <c r="H81"/>
    </row>
    <row r="82" spans="1:8" s="18" customFormat="1" x14ac:dyDescent="0.25">
      <c r="A82" s="3">
        <v>38</v>
      </c>
      <c r="B82" s="8" t="s">
        <v>101</v>
      </c>
      <c r="C82" s="44">
        <f>C83</f>
        <v>0</v>
      </c>
      <c r="D82" s="44">
        <f t="shared" ref="D82:E82" si="24">D83</f>
        <v>0</v>
      </c>
      <c r="E82" s="44">
        <f t="shared" si="24"/>
        <v>0</v>
      </c>
      <c r="F82" s="32"/>
      <c r="G82" s="32"/>
    </row>
    <row r="83" spans="1:8" s="18" customFormat="1" x14ac:dyDescent="0.25">
      <c r="A83" s="3">
        <v>381</v>
      </c>
      <c r="B83" s="8" t="s">
        <v>78</v>
      </c>
      <c r="C83" s="44">
        <f>C84+C85</f>
        <v>0</v>
      </c>
      <c r="D83" s="44">
        <f t="shared" ref="D83:E83" si="25">D84+D85</f>
        <v>0</v>
      </c>
      <c r="E83" s="44">
        <f t="shared" si="25"/>
        <v>0</v>
      </c>
      <c r="F83" s="32"/>
      <c r="G83" s="32"/>
    </row>
    <row r="84" spans="1:8" x14ac:dyDescent="0.25">
      <c r="A84" s="13">
        <v>3811</v>
      </c>
      <c r="B84" s="6" t="s">
        <v>79</v>
      </c>
      <c r="C84" s="43"/>
      <c r="D84" s="43"/>
      <c r="E84" s="43"/>
      <c r="F84" s="32"/>
      <c r="G84" s="32"/>
      <c r="H84"/>
    </row>
    <row r="85" spans="1:8" x14ac:dyDescent="0.25">
      <c r="A85" s="13">
        <v>3812</v>
      </c>
      <c r="B85" s="6" t="s">
        <v>80</v>
      </c>
      <c r="C85" s="43"/>
      <c r="D85" s="43"/>
      <c r="E85" s="43"/>
      <c r="F85" s="32"/>
      <c r="G85" s="32"/>
      <c r="H85"/>
    </row>
    <row r="86" spans="1:8" s="18" customFormat="1" ht="30" x14ac:dyDescent="0.25">
      <c r="A86" s="3">
        <v>4</v>
      </c>
      <c r="B86" s="8" t="s">
        <v>87</v>
      </c>
      <c r="C86" s="44">
        <f>C87+C88+C94+C96</f>
        <v>10413.549999999999</v>
      </c>
      <c r="D86" s="44">
        <f>D87+D88+D94+D96</f>
        <v>109100</v>
      </c>
      <c r="E86" s="44">
        <f>E87+E88+E94+E96</f>
        <v>108410.66</v>
      </c>
      <c r="F86" s="32">
        <v>0</v>
      </c>
      <c r="G86" s="32">
        <f t="shared" si="19"/>
        <v>99.368157653528883</v>
      </c>
    </row>
    <row r="87" spans="1:8" s="18" customFormat="1" x14ac:dyDescent="0.25">
      <c r="A87" s="3">
        <v>421</v>
      </c>
      <c r="B87" s="8" t="s">
        <v>82</v>
      </c>
      <c r="C87" s="44"/>
      <c r="D87" s="44">
        <v>89000</v>
      </c>
      <c r="E87" s="44">
        <v>88727.74</v>
      </c>
      <c r="F87" s="32"/>
      <c r="G87" s="32">
        <f t="shared" si="19"/>
        <v>99.694089887640459</v>
      </c>
    </row>
    <row r="88" spans="1:8" s="18" customFormat="1" x14ac:dyDescent="0.25">
      <c r="A88" s="3">
        <v>422</v>
      </c>
      <c r="B88" s="8" t="s">
        <v>81</v>
      </c>
      <c r="C88" s="44">
        <f>SUM(C89:C93)</f>
        <v>6747.09</v>
      </c>
      <c r="D88" s="44">
        <f>D89+D90+D91+D92</f>
        <v>15100</v>
      </c>
      <c r="E88" s="44">
        <f>E89+E90+E93+E91+E92</f>
        <v>15469.32</v>
      </c>
      <c r="F88" s="32">
        <v>0</v>
      </c>
      <c r="G88" s="32">
        <f t="shared" si="19"/>
        <v>102.44582781456954</v>
      </c>
    </row>
    <row r="89" spans="1:8" x14ac:dyDescent="0.25">
      <c r="A89" s="13">
        <v>4221</v>
      </c>
      <c r="B89" s="6" t="s">
        <v>83</v>
      </c>
      <c r="C89" s="43">
        <v>1957.21</v>
      </c>
      <c r="D89" s="43">
        <v>6000</v>
      </c>
      <c r="E89" s="43">
        <v>6038.49</v>
      </c>
      <c r="F89" s="32">
        <v>0</v>
      </c>
      <c r="G89" s="32">
        <f t="shared" si="19"/>
        <v>100.64150000000001</v>
      </c>
      <c r="H89"/>
    </row>
    <row r="90" spans="1:8" x14ac:dyDescent="0.25">
      <c r="A90" s="13">
        <v>4222</v>
      </c>
      <c r="B90" s="6" t="s">
        <v>84</v>
      </c>
      <c r="C90" s="43">
        <v>2145.3200000000002</v>
      </c>
      <c r="D90" s="43">
        <v>400</v>
      </c>
      <c r="E90" s="43">
        <v>372.96</v>
      </c>
      <c r="F90" s="32"/>
      <c r="G90" s="32">
        <f t="shared" si="19"/>
        <v>93.24</v>
      </c>
      <c r="H90"/>
    </row>
    <row r="91" spans="1:8" x14ac:dyDescent="0.25">
      <c r="A91" s="13">
        <v>4223</v>
      </c>
      <c r="B91" s="6" t="s">
        <v>178</v>
      </c>
      <c r="C91" s="43">
        <v>2644.56</v>
      </c>
      <c r="D91" s="43">
        <v>8200</v>
      </c>
      <c r="E91" s="43">
        <v>8110.76</v>
      </c>
      <c r="F91" s="32"/>
      <c r="G91" s="32">
        <f t="shared" si="19"/>
        <v>98.911707317073166</v>
      </c>
      <c r="H91"/>
    </row>
    <row r="92" spans="1:8" x14ac:dyDescent="0.25">
      <c r="A92" s="13">
        <v>4226</v>
      </c>
      <c r="B92" s="6" t="s">
        <v>199</v>
      </c>
      <c r="C92" s="43"/>
      <c r="D92" s="43">
        <v>500</v>
      </c>
      <c r="E92" s="43">
        <v>480.11</v>
      </c>
      <c r="F92" s="32"/>
      <c r="G92" s="32">
        <f t="shared" si="19"/>
        <v>96.022000000000006</v>
      </c>
      <c r="H92"/>
    </row>
    <row r="93" spans="1:8" s="18" customFormat="1" x14ac:dyDescent="0.25">
      <c r="A93" s="13">
        <v>4227</v>
      </c>
      <c r="B93" s="6" t="s">
        <v>127</v>
      </c>
      <c r="C93" s="43"/>
      <c r="D93" s="43">
        <v>500</v>
      </c>
      <c r="E93" s="43">
        <v>467</v>
      </c>
      <c r="F93" s="32"/>
      <c r="G93" s="32">
        <f t="shared" si="19"/>
        <v>93.4</v>
      </c>
    </row>
    <row r="94" spans="1:8" ht="30" x14ac:dyDescent="0.25">
      <c r="A94" s="3">
        <v>424</v>
      </c>
      <c r="B94" s="8" t="s">
        <v>85</v>
      </c>
      <c r="C94" s="44">
        <f>C95</f>
        <v>3666.46</v>
      </c>
      <c r="D94" s="44">
        <f t="shared" ref="D94:E94" si="26">D95</f>
        <v>5000</v>
      </c>
      <c r="E94" s="44">
        <f t="shared" si="26"/>
        <v>4213.6000000000004</v>
      </c>
      <c r="F94" s="32">
        <v>0</v>
      </c>
      <c r="G94" s="32">
        <f t="shared" si="19"/>
        <v>84.272000000000006</v>
      </c>
      <c r="H94"/>
    </row>
    <row r="95" spans="1:8" x14ac:dyDescent="0.25">
      <c r="A95" s="13">
        <v>4241</v>
      </c>
      <c r="B95" s="6" t="s">
        <v>86</v>
      </c>
      <c r="C95" s="43">
        <v>3666.46</v>
      </c>
      <c r="D95" s="43">
        <v>5000</v>
      </c>
      <c r="E95" s="43">
        <v>4213.6000000000004</v>
      </c>
      <c r="F95" s="32">
        <v>0</v>
      </c>
      <c r="G95" s="32">
        <f t="shared" si="19"/>
        <v>84.272000000000006</v>
      </c>
      <c r="H95"/>
    </row>
    <row r="96" spans="1:8" x14ac:dyDescent="0.25">
      <c r="A96" s="3">
        <v>45</v>
      </c>
      <c r="B96" s="7" t="s">
        <v>130</v>
      </c>
      <c r="C96" s="44"/>
      <c r="D96" s="43"/>
      <c r="E96" s="43"/>
      <c r="F96" s="32"/>
      <c r="G96" s="32"/>
      <c r="H96"/>
    </row>
    <row r="97" spans="1:8" x14ac:dyDescent="0.25">
      <c r="A97" s="3">
        <v>5</v>
      </c>
      <c r="B97" s="7" t="s">
        <v>131</v>
      </c>
      <c r="C97" s="44"/>
      <c r="D97" s="43"/>
      <c r="E97" s="43"/>
      <c r="F97" s="32"/>
      <c r="G97" s="32"/>
      <c r="H97"/>
    </row>
    <row r="98" spans="1:8" x14ac:dyDescent="0.25">
      <c r="A98" s="13"/>
      <c r="B98" s="5" t="s">
        <v>128</v>
      </c>
      <c r="C98" s="43">
        <f>C33+C41+C74+C79+C82+C86+C97</f>
        <v>954823.29999999993</v>
      </c>
      <c r="D98" s="43">
        <f>D33+D41+D74+D79+D82+D86+D97</f>
        <v>1293890</v>
      </c>
      <c r="E98" s="43">
        <f>E33+E41+E74+E79+E82+E86+E97</f>
        <v>1281794.3700000001</v>
      </c>
      <c r="F98" s="32">
        <f t="shared" si="19"/>
        <v>135.51093694508714</v>
      </c>
      <c r="G98" s="32">
        <f t="shared" si="19"/>
        <v>99.0651732372922</v>
      </c>
      <c r="H98"/>
    </row>
    <row r="99" spans="1:8" x14ac:dyDescent="0.25">
      <c r="A99" s="13"/>
      <c r="B99" s="5" t="s">
        <v>184</v>
      </c>
      <c r="C99" s="43">
        <v>5297.52</v>
      </c>
      <c r="D99" s="43"/>
      <c r="E99" s="43"/>
      <c r="F99" s="32"/>
      <c r="G99" s="32"/>
      <c r="H99"/>
    </row>
    <row r="100" spans="1:8" x14ac:dyDescent="0.25">
      <c r="A100" s="13"/>
      <c r="B100" s="5" t="s">
        <v>158</v>
      </c>
      <c r="C100" s="43">
        <v>960120.82</v>
      </c>
      <c r="D100" s="43">
        <f>D98+D99</f>
        <v>1293890</v>
      </c>
      <c r="E100" s="43">
        <f t="shared" ref="E100" si="27">E98+E99</f>
        <v>1281794.3700000001</v>
      </c>
      <c r="F100" s="32"/>
      <c r="G100" s="32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tabSelected="1" workbookViewId="0">
      <selection activeCell="F62" sqref="F62"/>
    </sheetView>
  </sheetViews>
  <sheetFormatPr defaultRowHeight="15" x14ac:dyDescent="0.25"/>
  <cols>
    <col min="1" max="1" width="10.85546875" style="10" customWidth="1"/>
    <col min="2" max="2" width="50.7109375" customWidth="1"/>
    <col min="3" max="4" width="16.5703125" style="52" customWidth="1"/>
    <col min="5" max="5" width="17" style="52" customWidth="1"/>
    <col min="6" max="6" width="14.28515625" style="38" customWidth="1"/>
    <col min="10" max="10" width="15.85546875" bestFit="1" customWidth="1"/>
  </cols>
  <sheetData>
    <row r="1" spans="1:10" ht="15.75" x14ac:dyDescent="0.25">
      <c r="A1" s="11"/>
      <c r="B1" s="18" t="s">
        <v>88</v>
      </c>
    </row>
    <row r="2" spans="1:10" ht="15.75" x14ac:dyDescent="0.25">
      <c r="A2" s="12" t="s">
        <v>196</v>
      </c>
    </row>
    <row r="3" spans="1:10" ht="15.75" x14ac:dyDescent="0.25">
      <c r="A3" s="12"/>
    </row>
    <row r="4" spans="1:10" x14ac:dyDescent="0.25">
      <c r="A4" s="24" t="s">
        <v>122</v>
      </c>
    </row>
    <row r="5" spans="1:10" ht="47.25" x14ac:dyDescent="0.25">
      <c r="A5" s="3" t="s">
        <v>15</v>
      </c>
      <c r="B5" s="2" t="s">
        <v>16</v>
      </c>
      <c r="C5" s="53" t="s">
        <v>186</v>
      </c>
      <c r="D5" s="53" t="s">
        <v>188</v>
      </c>
      <c r="E5" s="48" t="s">
        <v>197</v>
      </c>
      <c r="F5" s="35" t="s">
        <v>17</v>
      </c>
    </row>
    <row r="6" spans="1:10" x14ac:dyDescent="0.25">
      <c r="A6" s="13"/>
      <c r="B6" s="14">
        <v>1</v>
      </c>
      <c r="C6" s="54">
        <v>2</v>
      </c>
      <c r="D6" s="54">
        <v>3</v>
      </c>
      <c r="E6" s="54">
        <v>4</v>
      </c>
      <c r="F6" s="33" t="s">
        <v>105</v>
      </c>
    </row>
    <row r="7" spans="1:10" x14ac:dyDescent="0.25">
      <c r="A7" s="13"/>
      <c r="B7" s="23" t="s">
        <v>157</v>
      </c>
      <c r="C7" s="54"/>
      <c r="D7" s="54"/>
      <c r="E7" s="54"/>
      <c r="F7" s="33"/>
    </row>
    <row r="8" spans="1:10" ht="30" x14ac:dyDescent="0.25">
      <c r="A8" s="3">
        <v>63</v>
      </c>
      <c r="B8" s="8" t="s">
        <v>27</v>
      </c>
      <c r="C8" s="56">
        <f>C9</f>
        <v>0</v>
      </c>
      <c r="D8" s="56">
        <f t="shared" ref="D8:E8" si="0">D9</f>
        <v>0</v>
      </c>
      <c r="E8" s="56">
        <f t="shared" si="0"/>
        <v>0</v>
      </c>
      <c r="F8" s="37"/>
      <c r="I8">
        <v>63</v>
      </c>
      <c r="J8" s="68">
        <f>E26+E35+E42+E48</f>
        <v>1091637.45</v>
      </c>
    </row>
    <row r="9" spans="1:10" ht="30" x14ac:dyDescent="0.25">
      <c r="A9" s="13">
        <v>636</v>
      </c>
      <c r="B9" s="15" t="s">
        <v>29</v>
      </c>
      <c r="C9" s="55"/>
      <c r="D9" s="55"/>
      <c r="E9" s="55"/>
      <c r="F9" s="37"/>
      <c r="I9">
        <v>65</v>
      </c>
      <c r="J9" s="68">
        <f>E19+E28</f>
        <v>28600.54</v>
      </c>
    </row>
    <row r="10" spans="1:10" ht="30" x14ac:dyDescent="0.25">
      <c r="A10" s="3">
        <v>65</v>
      </c>
      <c r="B10" s="8" t="s">
        <v>179</v>
      </c>
      <c r="C10" s="56"/>
      <c r="D10" s="56">
        <f t="shared" ref="D10:E10" si="1">D11</f>
        <v>0</v>
      </c>
      <c r="E10" s="56">
        <f t="shared" si="1"/>
        <v>0</v>
      </c>
      <c r="F10" s="36"/>
      <c r="I10">
        <v>66</v>
      </c>
      <c r="J10" s="68">
        <f>E21+E51</f>
        <v>10742.38</v>
      </c>
    </row>
    <row r="11" spans="1:10" s="18" customFormat="1" x14ac:dyDescent="0.25">
      <c r="A11" s="13">
        <v>652</v>
      </c>
      <c r="B11" s="15" t="s">
        <v>25</v>
      </c>
      <c r="C11" s="55"/>
      <c r="D11" s="55"/>
      <c r="E11" s="55"/>
      <c r="F11" s="37"/>
      <c r="I11" s="18">
        <v>67</v>
      </c>
      <c r="J11" s="69">
        <f>E12+E32</f>
        <v>142168.68</v>
      </c>
    </row>
    <row r="12" spans="1:10" ht="30" x14ac:dyDescent="0.25">
      <c r="A12" s="3">
        <v>67</v>
      </c>
      <c r="B12" s="8" t="s">
        <v>22</v>
      </c>
      <c r="C12" s="56">
        <f>C13+C14</f>
        <v>1913</v>
      </c>
      <c r="D12" s="56">
        <f t="shared" ref="D12:E12" si="2">D13+D14</f>
        <v>0</v>
      </c>
      <c r="E12" s="56">
        <f t="shared" si="2"/>
        <v>2015.41</v>
      </c>
      <c r="F12" s="36">
        <f>E12/C12*100</f>
        <v>105.35337166753791</v>
      </c>
      <c r="I12">
        <v>64</v>
      </c>
      <c r="J12" s="68">
        <f>E17</f>
        <v>24.2</v>
      </c>
    </row>
    <row r="13" spans="1:10" s="19" customFormat="1" ht="30" x14ac:dyDescent="0.25">
      <c r="A13" s="13">
        <v>6711</v>
      </c>
      <c r="B13" s="6" t="s">
        <v>20</v>
      </c>
      <c r="C13" s="55">
        <v>1913</v>
      </c>
      <c r="D13" s="55"/>
      <c r="E13" s="55">
        <v>2015.41</v>
      </c>
      <c r="F13" s="37">
        <f t="shared" ref="F13:F54" si="3">E13/C13*100</f>
        <v>105.35337166753791</v>
      </c>
      <c r="J13" s="70">
        <f>J8+J9+J10+J11+J12</f>
        <v>1273173.2499999998</v>
      </c>
    </row>
    <row r="14" spans="1:10" ht="30" x14ac:dyDescent="0.25">
      <c r="A14" s="13">
        <v>6712</v>
      </c>
      <c r="B14" s="6" t="s">
        <v>21</v>
      </c>
      <c r="C14" s="55">
        <v>0</v>
      </c>
      <c r="D14" s="55"/>
      <c r="E14" s="55">
        <v>0</v>
      </c>
      <c r="F14" s="37"/>
    </row>
    <row r="15" spans="1:10" x14ac:dyDescent="0.25">
      <c r="A15" s="3"/>
      <c r="B15" s="40" t="s">
        <v>119</v>
      </c>
      <c r="C15" s="56">
        <f>C8+C10+C12</f>
        <v>1913</v>
      </c>
      <c r="D15" s="56">
        <f t="shared" ref="D15:E15" si="4">D8+D10+D12</f>
        <v>0</v>
      </c>
      <c r="E15" s="56">
        <f t="shared" si="4"/>
        <v>2015.41</v>
      </c>
      <c r="F15" s="37">
        <f t="shared" si="3"/>
        <v>105.35337166753791</v>
      </c>
    </row>
    <row r="16" spans="1:10" x14ac:dyDescent="0.25">
      <c r="A16" s="23" t="s">
        <v>172</v>
      </c>
      <c r="B16" s="22"/>
      <c r="C16" s="55"/>
      <c r="D16" s="55"/>
      <c r="E16" s="55"/>
      <c r="F16" s="37"/>
    </row>
    <row r="17" spans="1:6" x14ac:dyDescent="0.25">
      <c r="A17" s="2">
        <v>64</v>
      </c>
      <c r="B17" s="40" t="s">
        <v>104</v>
      </c>
      <c r="C17" s="56">
        <f>C18</f>
        <v>33.44</v>
      </c>
      <c r="D17" s="56">
        <f t="shared" ref="D17:E17" si="5">D18</f>
        <v>0</v>
      </c>
      <c r="E17" s="56">
        <f t="shared" si="5"/>
        <v>24.2</v>
      </c>
      <c r="F17" s="37">
        <f t="shared" si="3"/>
        <v>72.368421052631575</v>
      </c>
    </row>
    <row r="18" spans="1:6" s="18" customFormat="1" x14ac:dyDescent="0.25">
      <c r="A18" s="13">
        <v>641</v>
      </c>
      <c r="B18" s="15" t="s">
        <v>96</v>
      </c>
      <c r="C18" s="55">
        <v>33.44</v>
      </c>
      <c r="D18" s="55"/>
      <c r="E18" s="55">
        <v>24.2</v>
      </c>
      <c r="F18" s="37">
        <f t="shared" si="3"/>
        <v>72.368421052631575</v>
      </c>
    </row>
    <row r="19" spans="1:6" ht="30" x14ac:dyDescent="0.25">
      <c r="A19" s="3">
        <v>65</v>
      </c>
      <c r="B19" s="8" t="s">
        <v>179</v>
      </c>
      <c r="C19" s="56">
        <f>C20</f>
        <v>0</v>
      </c>
      <c r="D19" s="56">
        <f t="shared" ref="D19" si="6">D20</f>
        <v>0</v>
      </c>
      <c r="E19" s="56">
        <f>E20</f>
        <v>709.95</v>
      </c>
      <c r="F19" s="37"/>
    </row>
    <row r="20" spans="1:6" x14ac:dyDescent="0.25">
      <c r="A20" s="13">
        <v>652</v>
      </c>
      <c r="B20" s="15" t="s">
        <v>25</v>
      </c>
      <c r="C20" s="55"/>
      <c r="D20" s="55"/>
      <c r="E20" s="55">
        <v>709.95</v>
      </c>
      <c r="F20" s="37"/>
    </row>
    <row r="21" spans="1:6" ht="30" x14ac:dyDescent="0.25">
      <c r="A21" s="3">
        <v>66</v>
      </c>
      <c r="B21" s="8" t="s">
        <v>23</v>
      </c>
      <c r="C21" s="56">
        <f>C22</f>
        <v>7800</v>
      </c>
      <c r="D21" s="56">
        <f t="shared" ref="D21:E21" si="7">D22+D23</f>
        <v>0</v>
      </c>
      <c r="E21" s="56">
        <f t="shared" si="7"/>
        <v>7794.48</v>
      </c>
      <c r="F21" s="37">
        <f t="shared" si="3"/>
        <v>99.929230769230756</v>
      </c>
    </row>
    <row r="22" spans="1:6" x14ac:dyDescent="0.25">
      <c r="A22" s="13">
        <v>661</v>
      </c>
      <c r="B22" s="15" t="s">
        <v>24</v>
      </c>
      <c r="C22" s="55">
        <v>7800</v>
      </c>
      <c r="D22" s="55"/>
      <c r="E22" s="55">
        <v>7794.48</v>
      </c>
      <c r="F22" s="37">
        <f t="shared" si="3"/>
        <v>99.929230769230756</v>
      </c>
    </row>
    <row r="23" spans="1:6" x14ac:dyDescent="0.25">
      <c r="A23" s="13">
        <v>663</v>
      </c>
      <c r="B23" s="15" t="s">
        <v>78</v>
      </c>
      <c r="C23" s="55"/>
      <c r="D23" s="55"/>
      <c r="E23" s="55"/>
      <c r="F23" s="37"/>
    </row>
    <row r="24" spans="1:6" x14ac:dyDescent="0.25">
      <c r="A24" s="3"/>
      <c r="B24" s="8" t="s">
        <v>132</v>
      </c>
      <c r="C24" s="56">
        <f xml:space="preserve"> C17+C21+C19</f>
        <v>7833.44</v>
      </c>
      <c r="D24" s="56">
        <f t="shared" ref="D24:E24" si="8" xml:space="preserve"> D17+D21+D19</f>
        <v>0</v>
      </c>
      <c r="E24" s="56">
        <f t="shared" si="8"/>
        <v>8528.6299999999992</v>
      </c>
      <c r="F24" s="37">
        <f t="shared" si="3"/>
        <v>108.8746451112155</v>
      </c>
    </row>
    <row r="25" spans="1:6" x14ac:dyDescent="0.25">
      <c r="A25" s="23" t="s">
        <v>173</v>
      </c>
      <c r="B25" s="15"/>
      <c r="C25" s="55"/>
      <c r="D25" s="55"/>
      <c r="E25" s="55"/>
      <c r="F25" s="37"/>
    </row>
    <row r="26" spans="1:6" ht="30" x14ac:dyDescent="0.25">
      <c r="A26" s="3">
        <v>63</v>
      </c>
      <c r="B26" s="8" t="s">
        <v>27</v>
      </c>
      <c r="C26" s="56">
        <f>C27</f>
        <v>20000</v>
      </c>
      <c r="D26" s="56">
        <f t="shared" ref="D26:E26" si="9">D27</f>
        <v>0</v>
      </c>
      <c r="E26" s="56">
        <f t="shared" si="9"/>
        <v>18671</v>
      </c>
      <c r="F26" s="37">
        <f t="shared" si="3"/>
        <v>93.355000000000004</v>
      </c>
    </row>
    <row r="27" spans="1:6" ht="30" x14ac:dyDescent="0.25">
      <c r="A27" s="13">
        <v>636</v>
      </c>
      <c r="B27" s="15" t="s">
        <v>29</v>
      </c>
      <c r="C27" s="55">
        <v>20000</v>
      </c>
      <c r="D27" s="55"/>
      <c r="E27" s="55">
        <v>18671</v>
      </c>
      <c r="F27" s="37">
        <f t="shared" si="3"/>
        <v>93.355000000000004</v>
      </c>
    </row>
    <row r="28" spans="1:6" ht="30" x14ac:dyDescent="0.25">
      <c r="A28" s="3">
        <v>65</v>
      </c>
      <c r="B28" s="8" t="s">
        <v>179</v>
      </c>
      <c r="C28" s="56">
        <f>C29</f>
        <v>28620</v>
      </c>
      <c r="D28" s="56">
        <f t="shared" ref="D28" si="10">D29</f>
        <v>0</v>
      </c>
      <c r="E28" s="56">
        <f t="shared" ref="E28" si="11">E29</f>
        <v>27890.59</v>
      </c>
      <c r="F28" s="37">
        <f t="shared" si="3"/>
        <v>97.451397624039132</v>
      </c>
    </row>
    <row r="29" spans="1:6" x14ac:dyDescent="0.25">
      <c r="A29" s="13">
        <v>652</v>
      </c>
      <c r="B29" s="15" t="s">
        <v>25</v>
      </c>
      <c r="C29" s="55">
        <v>28620</v>
      </c>
      <c r="D29" s="55"/>
      <c r="E29" s="55">
        <v>27890.59</v>
      </c>
      <c r="F29" s="37">
        <f t="shared" si="3"/>
        <v>97.451397624039132</v>
      </c>
    </row>
    <row r="30" spans="1:6" x14ac:dyDescent="0.25">
      <c r="A30" s="13"/>
      <c r="B30" s="40" t="s">
        <v>120</v>
      </c>
      <c r="C30" s="56">
        <f>C28+C26</f>
        <v>48620</v>
      </c>
      <c r="D30" s="56">
        <f t="shared" ref="D30:E30" si="12">D28+D26</f>
        <v>0</v>
      </c>
      <c r="E30" s="56">
        <f t="shared" si="12"/>
        <v>46561.59</v>
      </c>
      <c r="F30" s="37">
        <f t="shared" si="3"/>
        <v>95.766330728095426</v>
      </c>
    </row>
    <row r="31" spans="1:6" x14ac:dyDescent="0.25">
      <c r="A31" s="13"/>
      <c r="B31" s="40" t="s">
        <v>174</v>
      </c>
      <c r="C31" s="56"/>
      <c r="D31" s="55"/>
      <c r="E31" s="55"/>
      <c r="F31" s="37"/>
    </row>
    <row r="32" spans="1:6" x14ac:dyDescent="0.25">
      <c r="A32" s="13">
        <v>67</v>
      </c>
      <c r="B32" s="41" t="s">
        <v>133</v>
      </c>
      <c r="C32" s="57">
        <v>140307</v>
      </c>
      <c r="D32" s="55"/>
      <c r="E32" s="55">
        <v>140153.26999999999</v>
      </c>
      <c r="F32" s="37">
        <f t="shared" si="3"/>
        <v>99.890433121654652</v>
      </c>
    </row>
    <row r="33" spans="1:6" x14ac:dyDescent="0.25">
      <c r="A33" s="13"/>
      <c r="B33" s="40" t="s">
        <v>134</v>
      </c>
      <c r="C33" s="56">
        <f>C32</f>
        <v>140307</v>
      </c>
      <c r="D33" s="56">
        <f t="shared" ref="D33:E33" si="13">D32</f>
        <v>0</v>
      </c>
      <c r="E33" s="56">
        <f t="shared" si="13"/>
        <v>140153.26999999999</v>
      </c>
      <c r="F33" s="37">
        <f t="shared" si="3"/>
        <v>99.890433121654652</v>
      </c>
    </row>
    <row r="34" spans="1:6" x14ac:dyDescent="0.25">
      <c r="A34" s="23" t="s">
        <v>176</v>
      </c>
      <c r="B34" s="15"/>
      <c r="C34" s="55"/>
      <c r="D34" s="55"/>
      <c r="E34" s="55"/>
      <c r="F34" s="37"/>
    </row>
    <row r="35" spans="1:6" ht="30" x14ac:dyDescent="0.25">
      <c r="A35" s="3">
        <v>63</v>
      </c>
      <c r="B35" s="8" t="s">
        <v>27</v>
      </c>
      <c r="C35" s="56">
        <f>C36+C37+C38+C39</f>
        <v>3500</v>
      </c>
      <c r="D35" s="56">
        <f t="shared" ref="D35" si="14">SUM(D37:D38)</f>
        <v>0</v>
      </c>
      <c r="E35" s="56">
        <f>SUM(E36:E39)</f>
        <v>3670.39</v>
      </c>
      <c r="F35" s="37">
        <f t="shared" ref="F35:F40" si="15">E35/C35*100</f>
        <v>104.8682857142857</v>
      </c>
    </row>
    <row r="36" spans="1:6" ht="30" x14ac:dyDescent="0.25">
      <c r="A36" s="13">
        <v>633</v>
      </c>
      <c r="B36" s="15" t="s">
        <v>102</v>
      </c>
      <c r="C36" s="55">
        <v>0</v>
      </c>
      <c r="D36" s="55"/>
      <c r="E36" s="55">
        <v>0</v>
      </c>
      <c r="F36" s="37"/>
    </row>
    <row r="37" spans="1:6" ht="30" x14ac:dyDescent="0.25">
      <c r="A37" s="13">
        <v>636</v>
      </c>
      <c r="B37" s="15" t="s">
        <v>29</v>
      </c>
      <c r="C37" s="55"/>
      <c r="D37" s="55"/>
      <c r="E37" s="55"/>
      <c r="F37" s="37"/>
    </row>
    <row r="38" spans="1:6" x14ac:dyDescent="0.25">
      <c r="A38" s="13">
        <v>638</v>
      </c>
      <c r="B38" s="15" t="s">
        <v>30</v>
      </c>
      <c r="C38" s="55">
        <v>3500</v>
      </c>
      <c r="D38" s="55"/>
      <c r="E38" s="55">
        <v>3670.39</v>
      </c>
      <c r="F38" s="37">
        <f t="shared" si="15"/>
        <v>104.8682857142857</v>
      </c>
    </row>
    <row r="39" spans="1:6" x14ac:dyDescent="0.25">
      <c r="A39" s="13">
        <v>663</v>
      </c>
      <c r="B39" s="15" t="s">
        <v>135</v>
      </c>
      <c r="C39" s="55"/>
      <c r="D39" s="55"/>
      <c r="E39" s="55">
        <v>0</v>
      </c>
      <c r="F39" s="37"/>
    </row>
    <row r="40" spans="1:6" x14ac:dyDescent="0.25">
      <c r="A40" s="13"/>
      <c r="B40" s="40" t="s">
        <v>121</v>
      </c>
      <c r="C40" s="56">
        <f>C35</f>
        <v>3500</v>
      </c>
      <c r="D40" s="56">
        <f t="shared" ref="D40" si="16">SUM(D36:D39)</f>
        <v>0</v>
      </c>
      <c r="E40" s="56">
        <f>SUM(E36:E39)</f>
        <v>3670.39</v>
      </c>
      <c r="F40" s="37">
        <f t="shared" si="15"/>
        <v>104.8682857142857</v>
      </c>
    </row>
    <row r="41" spans="1:6" x14ac:dyDescent="0.25">
      <c r="A41" s="23" t="s">
        <v>175</v>
      </c>
      <c r="B41" s="15"/>
      <c r="C41" s="55"/>
      <c r="D41" s="55"/>
      <c r="E41" s="55"/>
      <c r="F41" s="37"/>
    </row>
    <row r="42" spans="1:6" ht="30" x14ac:dyDescent="0.25">
      <c r="A42" s="3">
        <v>63</v>
      </c>
      <c r="B42" s="8" t="s">
        <v>27</v>
      </c>
      <c r="C42" s="56">
        <f>C43+C44+C45</f>
        <v>1069820</v>
      </c>
      <c r="D42" s="56">
        <f t="shared" ref="D42" si="17">SUM(D44:D45)</f>
        <v>0</v>
      </c>
      <c r="E42" s="56">
        <f>SUM(E43:E45)</f>
        <v>1063296.06</v>
      </c>
      <c r="F42" s="37">
        <f t="shared" si="3"/>
        <v>99.390183395337544</v>
      </c>
    </row>
    <row r="43" spans="1:6" ht="30" x14ac:dyDescent="0.25">
      <c r="A43" s="13">
        <v>633</v>
      </c>
      <c r="B43" s="15" t="s">
        <v>102</v>
      </c>
      <c r="C43" s="55">
        <v>0</v>
      </c>
      <c r="D43" s="55"/>
      <c r="E43" s="55"/>
      <c r="F43" s="37"/>
    </row>
    <row r="44" spans="1:6" ht="30" x14ac:dyDescent="0.25">
      <c r="A44" s="13">
        <v>636</v>
      </c>
      <c r="B44" s="15" t="s">
        <v>29</v>
      </c>
      <c r="C44" s="55">
        <v>1069820</v>
      </c>
      <c r="D44" s="55"/>
      <c r="E44" s="55">
        <v>1063296.06</v>
      </c>
      <c r="F44" s="37">
        <f t="shared" si="3"/>
        <v>99.390183395337544</v>
      </c>
    </row>
    <row r="45" spans="1:6" x14ac:dyDescent="0.25">
      <c r="A45" s="13">
        <v>638</v>
      </c>
      <c r="B45" s="15" t="s">
        <v>30</v>
      </c>
      <c r="C45" s="55"/>
      <c r="D45" s="55"/>
      <c r="E45" s="55"/>
      <c r="F45" s="37"/>
    </row>
    <row r="46" spans="1:6" x14ac:dyDescent="0.25">
      <c r="A46" s="13"/>
      <c r="B46" s="40" t="s">
        <v>121</v>
      </c>
      <c r="C46" s="56">
        <f>C42</f>
        <v>1069820</v>
      </c>
      <c r="D46" s="56">
        <f>SUM(D43:D45)</f>
        <v>0</v>
      </c>
      <c r="E46" s="56">
        <f>SUM(E43:E45)</f>
        <v>1063296.06</v>
      </c>
      <c r="F46" s="37">
        <f t="shared" si="3"/>
        <v>99.390183395337544</v>
      </c>
    </row>
    <row r="47" spans="1:6" x14ac:dyDescent="0.25">
      <c r="A47" s="23" t="s">
        <v>180</v>
      </c>
      <c r="B47" s="15"/>
      <c r="C47" s="55"/>
      <c r="D47" s="55"/>
      <c r="E47" s="55"/>
      <c r="F47" s="37"/>
    </row>
    <row r="48" spans="1:6" ht="30" x14ac:dyDescent="0.25">
      <c r="A48" s="3">
        <v>63</v>
      </c>
      <c r="B48" s="8" t="s">
        <v>27</v>
      </c>
      <c r="C48" s="56">
        <f>C49</f>
        <v>6000</v>
      </c>
      <c r="D48" s="56">
        <f t="shared" ref="D48:E48" si="18">D49</f>
        <v>0</v>
      </c>
      <c r="E48" s="56">
        <f t="shared" si="18"/>
        <v>6000</v>
      </c>
      <c r="F48" s="37">
        <f t="shared" si="3"/>
        <v>100</v>
      </c>
    </row>
    <row r="49" spans="1:6" ht="30" x14ac:dyDescent="0.25">
      <c r="A49" s="13">
        <v>636</v>
      </c>
      <c r="B49" s="15" t="s">
        <v>29</v>
      </c>
      <c r="C49" s="55">
        <v>6000</v>
      </c>
      <c r="D49" s="55"/>
      <c r="E49" s="55">
        <v>6000</v>
      </c>
      <c r="F49" s="37">
        <f t="shared" si="3"/>
        <v>100</v>
      </c>
    </row>
    <row r="50" spans="1:6" x14ac:dyDescent="0.25">
      <c r="A50" s="13">
        <v>652</v>
      </c>
      <c r="B50" s="15" t="s">
        <v>25</v>
      </c>
      <c r="C50" s="55"/>
      <c r="D50" s="55"/>
      <c r="E50" s="55"/>
      <c r="F50" s="37"/>
    </row>
    <row r="51" spans="1:6" x14ac:dyDescent="0.25">
      <c r="A51" s="13">
        <v>663</v>
      </c>
      <c r="B51" s="15" t="s">
        <v>182</v>
      </c>
      <c r="C51" s="55">
        <v>3050</v>
      </c>
      <c r="D51" s="55"/>
      <c r="E51" s="55">
        <v>2947.9</v>
      </c>
      <c r="F51" s="37">
        <f t="shared" si="3"/>
        <v>96.65245901639345</v>
      </c>
    </row>
    <row r="52" spans="1:6" x14ac:dyDescent="0.25">
      <c r="A52" s="13"/>
      <c r="B52" s="40" t="s">
        <v>181</v>
      </c>
      <c r="C52" s="56">
        <f>C48+C50+C51</f>
        <v>9050</v>
      </c>
      <c r="D52" s="56">
        <f t="shared" ref="D52:E52" si="19">D48+D50+D51</f>
        <v>0</v>
      </c>
      <c r="E52" s="56">
        <f t="shared" si="19"/>
        <v>8947.9</v>
      </c>
      <c r="F52" s="37">
        <f t="shared" si="3"/>
        <v>98.871823204419883</v>
      </c>
    </row>
    <row r="53" spans="1:6" x14ac:dyDescent="0.25">
      <c r="A53" s="13"/>
      <c r="B53" s="15"/>
      <c r="C53" s="55"/>
      <c r="D53" s="55"/>
      <c r="E53" s="55"/>
      <c r="F53" s="37"/>
    </row>
    <row r="54" spans="1:6" ht="15.75" x14ac:dyDescent="0.25">
      <c r="A54" s="16" t="s">
        <v>31</v>
      </c>
      <c r="B54" s="5"/>
      <c r="C54" s="55">
        <f>C15+C24+C30+C33+C40+C46+C52</f>
        <v>1281043.44</v>
      </c>
      <c r="D54" s="55">
        <f>D15+D24+D30+D33+D46</f>
        <v>0</v>
      </c>
      <c r="E54" s="55">
        <f>E52+E46+E40+E33+E30+E24+E15</f>
        <v>1273173.2499999998</v>
      </c>
      <c r="F54" s="37">
        <f t="shared" si="3"/>
        <v>99.385642223030302</v>
      </c>
    </row>
    <row r="55" spans="1:6" ht="15.75" x14ac:dyDescent="0.25">
      <c r="A55" s="25"/>
      <c r="B55" s="26"/>
      <c r="C55" s="58"/>
      <c r="D55" s="58"/>
      <c r="E55" s="58"/>
      <c r="F55" s="37" t="s">
        <v>106</v>
      </c>
    </row>
    <row r="56" spans="1:6" x14ac:dyDescent="0.25">
      <c r="C56" s="59" t="s">
        <v>89</v>
      </c>
      <c r="F56" s="37"/>
    </row>
    <row r="57" spans="1:6" x14ac:dyDescent="0.25">
      <c r="A57" s="24" t="s">
        <v>160</v>
      </c>
      <c r="F57" s="37" t="s">
        <v>106</v>
      </c>
    </row>
    <row r="58" spans="1:6" ht="47.25" x14ac:dyDescent="0.25">
      <c r="A58" s="3" t="s">
        <v>15</v>
      </c>
      <c r="B58" s="2" t="s">
        <v>16</v>
      </c>
      <c r="C58" s="53" t="s">
        <v>186</v>
      </c>
      <c r="D58" s="53" t="s">
        <v>187</v>
      </c>
      <c r="E58" s="48" t="s">
        <v>197</v>
      </c>
      <c r="F58" s="35" t="s">
        <v>17</v>
      </c>
    </row>
    <row r="59" spans="1:6" x14ac:dyDescent="0.25">
      <c r="A59" s="13"/>
      <c r="B59" s="14">
        <v>1</v>
      </c>
      <c r="C59" s="54">
        <v>2</v>
      </c>
      <c r="D59" s="54">
        <v>3</v>
      </c>
      <c r="E59" s="54">
        <v>4</v>
      </c>
      <c r="F59" s="33" t="s">
        <v>105</v>
      </c>
    </row>
    <row r="60" spans="1:6" x14ac:dyDescent="0.25">
      <c r="A60" s="13" t="s">
        <v>161</v>
      </c>
      <c r="B60" s="5"/>
      <c r="C60" s="55"/>
      <c r="D60" s="55"/>
      <c r="E60" s="55">
        <v>12846.56</v>
      </c>
      <c r="F60" s="37"/>
    </row>
    <row r="61" spans="1:6" x14ac:dyDescent="0.25">
      <c r="A61" s="17" t="s">
        <v>162</v>
      </c>
      <c r="B61" s="5"/>
      <c r="C61" s="55"/>
      <c r="D61" s="55"/>
      <c r="E61" s="55">
        <v>12846.56</v>
      </c>
      <c r="F61" s="37"/>
    </row>
    <row r="62" spans="1:6" x14ac:dyDescent="0.25">
      <c r="A62" s="17" t="s">
        <v>163</v>
      </c>
      <c r="B62" s="5"/>
      <c r="C62" s="55"/>
      <c r="D62" s="55"/>
      <c r="E62" s="55">
        <v>12846.56</v>
      </c>
      <c r="F62" s="37"/>
    </row>
    <row r="63" spans="1:6" x14ac:dyDescent="0.25">
      <c r="F63" s="37"/>
    </row>
    <row r="64" spans="1:6" x14ac:dyDescent="0.25">
      <c r="A64" s="13"/>
      <c r="B64" s="5" t="s">
        <v>90</v>
      </c>
      <c r="C64" s="55">
        <f>C54</f>
        <v>1281043.44</v>
      </c>
      <c r="D64" s="55">
        <f t="shared" ref="D64:E64" si="20">D54</f>
        <v>0</v>
      </c>
      <c r="E64" s="55">
        <f t="shared" si="20"/>
        <v>1273173.2499999998</v>
      </c>
      <c r="F64" s="37">
        <f t="shared" ref="F64:F65" si="21">E64/C64*100</f>
        <v>99.385642223030302</v>
      </c>
    </row>
    <row r="65" spans="1:6" x14ac:dyDescent="0.25">
      <c r="A65" s="13"/>
      <c r="B65" s="5" t="s">
        <v>164</v>
      </c>
      <c r="C65" s="55">
        <f>C54+C62</f>
        <v>1281043.44</v>
      </c>
      <c r="D65" s="55">
        <f t="shared" ref="D65:E65" si="22">D54+D62</f>
        <v>0</v>
      </c>
      <c r="E65" s="55">
        <f t="shared" si="22"/>
        <v>1286019.8099999998</v>
      </c>
      <c r="F65" s="37">
        <f t="shared" si="21"/>
        <v>100.38846223669043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331"/>
  <sheetViews>
    <sheetView workbookViewId="0">
      <selection activeCell="E323" sqref="E323"/>
    </sheetView>
  </sheetViews>
  <sheetFormatPr defaultRowHeight="15" x14ac:dyDescent="0.25"/>
  <cols>
    <col min="1" max="1" width="10.85546875" style="10" customWidth="1"/>
    <col min="2" max="2" width="46.5703125" customWidth="1"/>
    <col min="3" max="3" width="16.28515625" style="52" customWidth="1"/>
    <col min="4" max="4" width="12.28515625" style="52" customWidth="1"/>
    <col min="5" max="5" width="15.42578125" style="52" customWidth="1"/>
    <col min="6" max="6" width="14.7109375" style="38" customWidth="1"/>
    <col min="7" max="7" width="0" hidden="1" customWidth="1"/>
    <col min="8" max="8" width="13.28515625" hidden="1" customWidth="1"/>
    <col min="9" max="15" width="0" hidden="1" customWidth="1"/>
    <col min="19" max="19" width="15.85546875" bestFit="1" customWidth="1"/>
    <col min="22" max="22" width="15.85546875" bestFit="1" customWidth="1"/>
    <col min="23" max="23" width="14.28515625" bestFit="1" customWidth="1"/>
  </cols>
  <sheetData>
    <row r="1" spans="1:23" ht="15.75" x14ac:dyDescent="0.25">
      <c r="A1" s="11"/>
      <c r="B1" s="18" t="s">
        <v>108</v>
      </c>
    </row>
    <row r="3" spans="1:23" x14ac:dyDescent="0.25">
      <c r="A3" s="24" t="s">
        <v>142</v>
      </c>
    </row>
    <row r="4" spans="1:23" ht="51.75" x14ac:dyDescent="0.25">
      <c r="A4" s="3" t="s">
        <v>15</v>
      </c>
      <c r="B4" s="2" t="s">
        <v>16</v>
      </c>
      <c r="C4" s="53" t="s">
        <v>186</v>
      </c>
      <c r="D4" s="53" t="s">
        <v>187</v>
      </c>
      <c r="E4" s="48" t="s">
        <v>198</v>
      </c>
      <c r="F4" s="35" t="s">
        <v>17</v>
      </c>
    </row>
    <row r="5" spans="1:23" ht="15.75" x14ac:dyDescent="0.25">
      <c r="A5" s="3"/>
      <c r="B5" s="2">
        <v>1</v>
      </c>
      <c r="C5" s="39">
        <v>2</v>
      </c>
      <c r="D5" s="39">
        <v>3</v>
      </c>
      <c r="E5" s="39">
        <v>4</v>
      </c>
      <c r="F5" s="35" t="s">
        <v>118</v>
      </c>
    </row>
    <row r="6" spans="1:23" x14ac:dyDescent="0.25">
      <c r="A6" s="3">
        <v>31</v>
      </c>
      <c r="B6" s="7" t="s">
        <v>33</v>
      </c>
      <c r="C6" s="56">
        <f>C7+C9+C11</f>
        <v>1530</v>
      </c>
      <c r="D6" s="56">
        <f t="shared" ref="D6:E6" si="0">D7+D9+D11</f>
        <v>0</v>
      </c>
      <c r="E6" s="56">
        <f t="shared" si="0"/>
        <v>1478.76</v>
      </c>
      <c r="F6" s="36">
        <f>E6/C6*100</f>
        <v>96.650980392156853</v>
      </c>
    </row>
    <row r="7" spans="1:23" x14ac:dyDescent="0.25">
      <c r="A7" s="3">
        <v>311</v>
      </c>
      <c r="B7" s="7" t="s">
        <v>34</v>
      </c>
      <c r="C7" s="56">
        <f>C8</f>
        <v>1200</v>
      </c>
      <c r="D7" s="56">
        <f t="shared" ref="D7:E7" si="1">D8</f>
        <v>0</v>
      </c>
      <c r="E7" s="56">
        <f t="shared" si="1"/>
        <v>1157.75</v>
      </c>
      <c r="F7" s="36">
        <f t="shared" ref="F7:F66" si="2">E7/C7*100</f>
        <v>96.479166666666671</v>
      </c>
    </row>
    <row r="8" spans="1:23" x14ac:dyDescent="0.25">
      <c r="A8" s="13">
        <v>3111</v>
      </c>
      <c r="B8" s="5" t="s">
        <v>35</v>
      </c>
      <c r="C8" s="55">
        <v>1200</v>
      </c>
      <c r="D8" s="55"/>
      <c r="E8" s="55">
        <v>1157.75</v>
      </c>
      <c r="F8" s="36">
        <f t="shared" si="2"/>
        <v>96.479166666666671</v>
      </c>
      <c r="R8">
        <v>31</v>
      </c>
      <c r="S8" s="68">
        <f>E6+E105+E153+E202+E225</f>
        <v>989640.08000000007</v>
      </c>
      <c r="U8">
        <v>11</v>
      </c>
      <c r="V8" s="69">
        <f>E66</f>
        <v>7408.6399999999994</v>
      </c>
      <c r="W8" s="68"/>
    </row>
    <row r="9" spans="1:23" x14ac:dyDescent="0.25">
      <c r="A9" s="3">
        <v>312</v>
      </c>
      <c r="B9" s="7" t="s">
        <v>36</v>
      </c>
      <c r="C9" s="56">
        <f>C10</f>
        <v>130</v>
      </c>
      <c r="D9" s="56">
        <f t="shared" ref="D9:E9" si="3">D10</f>
        <v>0</v>
      </c>
      <c r="E9" s="56">
        <f t="shared" si="3"/>
        <v>130</v>
      </c>
      <c r="F9" s="36" t="s">
        <v>106</v>
      </c>
      <c r="R9">
        <v>32</v>
      </c>
      <c r="S9" s="68">
        <f>E14+E71+E76+E83+E90+E112+E160+E211+E234+E289+E296+E310</f>
        <v>172787.31</v>
      </c>
      <c r="U9">
        <v>31</v>
      </c>
      <c r="V9" s="68">
        <f>E100</f>
        <v>10971.99</v>
      </c>
    </row>
    <row r="10" spans="1:23" x14ac:dyDescent="0.25">
      <c r="A10" s="13">
        <v>3121</v>
      </c>
      <c r="B10" s="5" t="s">
        <v>36</v>
      </c>
      <c r="C10" s="55">
        <v>130</v>
      </c>
      <c r="D10" s="55"/>
      <c r="E10" s="55">
        <v>130</v>
      </c>
      <c r="F10" s="36" t="s">
        <v>106</v>
      </c>
      <c r="R10">
        <v>34</v>
      </c>
      <c r="S10" s="68">
        <f>E47+E132+E184</f>
        <v>1167.81</v>
      </c>
      <c r="U10">
        <v>43</v>
      </c>
      <c r="V10" s="68">
        <f>E148</f>
        <v>48147.01</v>
      </c>
    </row>
    <row r="11" spans="1:23" s="18" customFormat="1" x14ac:dyDescent="0.25">
      <c r="A11" s="3">
        <v>313</v>
      </c>
      <c r="B11" s="7" t="s">
        <v>37</v>
      </c>
      <c r="C11" s="56">
        <f>C12+C13</f>
        <v>200</v>
      </c>
      <c r="D11" s="56">
        <f t="shared" ref="D11:E11" si="4">D12+D13</f>
        <v>0</v>
      </c>
      <c r="E11" s="56">
        <f t="shared" si="4"/>
        <v>191.01</v>
      </c>
      <c r="F11" s="36">
        <v>0</v>
      </c>
      <c r="R11" s="19">
        <v>37</v>
      </c>
      <c r="S11" s="70">
        <f>E272</f>
        <v>9788.51</v>
      </c>
      <c r="U11" s="18">
        <v>44</v>
      </c>
      <c r="V11" s="69">
        <f>E197</f>
        <v>134760.04</v>
      </c>
    </row>
    <row r="12" spans="1:23" x14ac:dyDescent="0.25">
      <c r="A12" s="13">
        <v>3132</v>
      </c>
      <c r="B12" s="6" t="s">
        <v>38</v>
      </c>
      <c r="C12" s="55">
        <v>200</v>
      </c>
      <c r="D12" s="55"/>
      <c r="E12" s="55">
        <v>191.01</v>
      </c>
      <c r="F12" s="36">
        <v>0</v>
      </c>
      <c r="R12">
        <v>42</v>
      </c>
      <c r="S12" s="68">
        <f>E95+E189+E277+E300+E315</f>
        <v>108410.66</v>
      </c>
      <c r="U12">
        <v>51</v>
      </c>
      <c r="V12" s="69">
        <f>E220</f>
        <v>3670.39</v>
      </c>
    </row>
    <row r="13" spans="1:23" ht="30" x14ac:dyDescent="0.25">
      <c r="A13" s="13">
        <v>3133</v>
      </c>
      <c r="B13" s="6" t="s">
        <v>39</v>
      </c>
      <c r="C13" s="55"/>
      <c r="D13" s="55"/>
      <c r="E13" s="55"/>
      <c r="F13" s="36" t="s">
        <v>106</v>
      </c>
      <c r="S13" s="72">
        <f>S8+S9+S10+S11+S12</f>
        <v>1281794.3700000001</v>
      </c>
      <c r="U13">
        <v>52</v>
      </c>
      <c r="V13" s="68">
        <f>E284</f>
        <v>1061156.9400000002</v>
      </c>
    </row>
    <row r="14" spans="1:23" x14ac:dyDescent="0.25">
      <c r="A14" s="3">
        <v>32</v>
      </c>
      <c r="B14" s="7" t="s">
        <v>91</v>
      </c>
      <c r="C14" s="56">
        <f>C15+C20+C27+C37+C39</f>
        <v>5970</v>
      </c>
      <c r="D14" s="56">
        <f t="shared" ref="D14:E14" si="5">D15+D20+D27+D39</f>
        <v>0</v>
      </c>
      <c r="E14" s="56">
        <f t="shared" si="5"/>
        <v>5929.8799999999992</v>
      </c>
      <c r="F14" s="36">
        <f t="shared" si="2"/>
        <v>99.327973199329961</v>
      </c>
      <c r="H14" s="42">
        <f>E15+E20+E27+E37+E39+E48+E54+E56+E11+E9+E7</f>
        <v>7408.6399999999994</v>
      </c>
      <c r="U14">
        <v>61</v>
      </c>
      <c r="V14" s="68">
        <f>E305</f>
        <v>2832.7999999999997</v>
      </c>
    </row>
    <row r="15" spans="1:23" x14ac:dyDescent="0.25">
      <c r="A15" s="3">
        <v>321</v>
      </c>
      <c r="B15" s="7" t="s">
        <v>40</v>
      </c>
      <c r="C15" s="56">
        <f>C16+C17+C18+C19</f>
        <v>40</v>
      </c>
      <c r="D15" s="56"/>
      <c r="E15" s="56">
        <f>SUM(E16:E19)</f>
        <v>31.66</v>
      </c>
      <c r="F15" s="36">
        <f t="shared" si="2"/>
        <v>79.149999999999991</v>
      </c>
      <c r="H15">
        <v>1560468</v>
      </c>
      <c r="S15" s="68"/>
      <c r="V15" s="69">
        <f>V8+V9+V10+V11+V12+V13+V14</f>
        <v>1268947.8100000003</v>
      </c>
    </row>
    <row r="16" spans="1:23" x14ac:dyDescent="0.25">
      <c r="A16" s="13">
        <v>3211</v>
      </c>
      <c r="B16" s="5" t="s">
        <v>41</v>
      </c>
      <c r="C16" s="55"/>
      <c r="D16" s="55"/>
      <c r="E16" s="55"/>
      <c r="F16" s="36"/>
      <c r="H16" s="42">
        <f>H14-H15</f>
        <v>-1553059.36</v>
      </c>
      <c r="S16" s="68"/>
      <c r="U16">
        <v>93</v>
      </c>
      <c r="V16" s="68">
        <f>E320</f>
        <v>12846.56</v>
      </c>
    </row>
    <row r="17" spans="1:22" ht="30" x14ac:dyDescent="0.25">
      <c r="A17" s="13">
        <v>3212</v>
      </c>
      <c r="B17" s="6" t="s">
        <v>42</v>
      </c>
      <c r="C17" s="55">
        <v>40</v>
      </c>
      <c r="D17" s="55"/>
      <c r="E17" s="55">
        <v>31.66</v>
      </c>
      <c r="F17" s="36">
        <f t="shared" si="2"/>
        <v>79.149999999999991</v>
      </c>
      <c r="S17" s="68"/>
      <c r="V17" s="72">
        <f>V15+V16</f>
        <v>1281794.3700000003</v>
      </c>
    </row>
    <row r="18" spans="1:22" x14ac:dyDescent="0.25">
      <c r="A18" s="13">
        <v>3213</v>
      </c>
      <c r="B18" s="6" t="s">
        <v>45</v>
      </c>
      <c r="C18" s="55"/>
      <c r="D18" s="55"/>
      <c r="E18" s="55"/>
      <c r="F18" s="36"/>
    </row>
    <row r="19" spans="1:22" x14ac:dyDescent="0.25">
      <c r="A19" s="13">
        <v>3214</v>
      </c>
      <c r="B19" s="6" t="s">
        <v>46</v>
      </c>
      <c r="C19" s="55"/>
      <c r="D19" s="55"/>
      <c r="E19" s="55"/>
      <c r="F19" s="36"/>
    </row>
    <row r="20" spans="1:22" x14ac:dyDescent="0.25">
      <c r="A20" s="3">
        <v>322</v>
      </c>
      <c r="B20" s="7" t="s">
        <v>43</v>
      </c>
      <c r="C20" s="56">
        <f>C21+C22+C23+C25+C24+C26</f>
        <v>5700</v>
      </c>
      <c r="D20" s="56"/>
      <c r="E20" s="56">
        <f>SUM(E21:E26)</f>
        <v>5668.2099999999991</v>
      </c>
      <c r="F20" s="36">
        <f t="shared" si="2"/>
        <v>99.44228070175437</v>
      </c>
    </row>
    <row r="21" spans="1:22" x14ac:dyDescent="0.25">
      <c r="A21" s="13">
        <v>3221</v>
      </c>
      <c r="B21" s="21" t="s">
        <v>44</v>
      </c>
      <c r="C21" s="55"/>
      <c r="D21" s="55"/>
      <c r="E21" s="55"/>
      <c r="F21" s="36"/>
    </row>
    <row r="22" spans="1:22" x14ac:dyDescent="0.25">
      <c r="A22" s="13">
        <v>3222</v>
      </c>
      <c r="B22" s="6" t="s">
        <v>47</v>
      </c>
      <c r="C22" s="55">
        <v>300</v>
      </c>
      <c r="D22" s="55"/>
      <c r="E22" s="55">
        <v>274.98</v>
      </c>
      <c r="F22" s="36">
        <f t="shared" si="2"/>
        <v>91.660000000000011</v>
      </c>
    </row>
    <row r="23" spans="1:22" x14ac:dyDescent="0.25">
      <c r="A23" s="13">
        <v>3223</v>
      </c>
      <c r="B23" s="6" t="s">
        <v>48</v>
      </c>
      <c r="C23" s="55">
        <v>5400</v>
      </c>
      <c r="D23" s="55"/>
      <c r="E23" s="55">
        <v>5393.23</v>
      </c>
      <c r="F23" s="36">
        <f t="shared" si="2"/>
        <v>99.874629629629624</v>
      </c>
    </row>
    <row r="24" spans="1:22" ht="30" x14ac:dyDescent="0.25">
      <c r="A24" s="13">
        <v>3224</v>
      </c>
      <c r="B24" s="6" t="s">
        <v>49</v>
      </c>
      <c r="C24" s="55"/>
      <c r="D24" s="55"/>
      <c r="E24" s="55"/>
      <c r="F24" s="36"/>
    </row>
    <row r="25" spans="1:22" x14ac:dyDescent="0.25">
      <c r="A25" s="13">
        <v>3225</v>
      </c>
      <c r="B25" s="6" t="s">
        <v>50</v>
      </c>
      <c r="C25" s="55"/>
      <c r="D25" s="55"/>
      <c r="E25" s="55"/>
      <c r="F25" s="36"/>
    </row>
    <row r="26" spans="1:22" x14ac:dyDescent="0.25">
      <c r="A26" s="13">
        <v>3227</v>
      </c>
      <c r="B26" s="6" t="s">
        <v>51</v>
      </c>
      <c r="C26" s="55"/>
      <c r="D26" s="55"/>
      <c r="E26" s="55"/>
      <c r="F26" s="36"/>
    </row>
    <row r="27" spans="1:22" s="18" customFormat="1" x14ac:dyDescent="0.25">
      <c r="A27" s="3">
        <v>323</v>
      </c>
      <c r="B27" s="8" t="s">
        <v>52</v>
      </c>
      <c r="C27" s="56">
        <f>C28+C29+C30+C31+C32+C33+C34+C35+C36</f>
        <v>0</v>
      </c>
      <c r="D27" s="56">
        <f t="shared" ref="D27:E27" si="6">SUM(D28:D36)</f>
        <v>0</v>
      </c>
      <c r="E27" s="56">
        <f t="shared" si="6"/>
        <v>0</v>
      </c>
      <c r="F27" s="36"/>
    </row>
    <row r="28" spans="1:22" x14ac:dyDescent="0.25">
      <c r="A28" s="13">
        <v>3231</v>
      </c>
      <c r="B28" s="6" t="s">
        <v>53</v>
      </c>
      <c r="C28" s="55"/>
      <c r="D28" s="55"/>
      <c r="E28" s="55"/>
      <c r="F28" s="36"/>
    </row>
    <row r="29" spans="1:22" x14ac:dyDescent="0.25">
      <c r="A29" s="13">
        <v>3232</v>
      </c>
      <c r="B29" s="6" t="s">
        <v>54</v>
      </c>
      <c r="C29" s="55"/>
      <c r="D29" s="55"/>
      <c r="E29" s="55"/>
      <c r="F29" s="36"/>
    </row>
    <row r="30" spans="1:22" x14ac:dyDescent="0.25">
      <c r="A30" s="13">
        <v>3233</v>
      </c>
      <c r="B30" s="6" t="s">
        <v>55</v>
      </c>
      <c r="C30" s="55"/>
      <c r="D30" s="55"/>
      <c r="E30" s="55"/>
      <c r="F30" s="36"/>
      <c r="H30" s="42">
        <f>E7+E14+E47+E54+E56</f>
        <v>7087.6299999999992</v>
      </c>
    </row>
    <row r="31" spans="1:22" x14ac:dyDescent="0.25">
      <c r="A31" s="13">
        <v>3234</v>
      </c>
      <c r="B31" s="6" t="s">
        <v>56</v>
      </c>
      <c r="C31" s="55"/>
      <c r="D31" s="55"/>
      <c r="E31" s="55"/>
      <c r="F31" s="36"/>
      <c r="H31" s="37">
        <v>1560468</v>
      </c>
    </row>
    <row r="32" spans="1:22" x14ac:dyDescent="0.25">
      <c r="A32" s="13">
        <v>3235</v>
      </c>
      <c r="B32" s="6" t="s">
        <v>123</v>
      </c>
      <c r="C32" s="55"/>
      <c r="D32" s="55"/>
      <c r="E32" s="55"/>
      <c r="F32" s="36"/>
      <c r="H32" s="42">
        <f>H30-H31</f>
        <v>-1553380.37</v>
      </c>
    </row>
    <row r="33" spans="1:6" x14ac:dyDescent="0.25">
      <c r="A33" s="13">
        <v>3236</v>
      </c>
      <c r="B33" s="6" t="s">
        <v>58</v>
      </c>
      <c r="C33" s="55"/>
      <c r="D33" s="55"/>
      <c r="E33" s="55"/>
      <c r="F33" s="36"/>
    </row>
    <row r="34" spans="1:6" x14ac:dyDescent="0.25">
      <c r="A34" s="13">
        <v>3237</v>
      </c>
      <c r="B34" s="6" t="s">
        <v>59</v>
      </c>
      <c r="C34" s="55"/>
      <c r="D34" s="55"/>
      <c r="E34" s="55"/>
      <c r="F34" s="36"/>
    </row>
    <row r="35" spans="1:6" x14ac:dyDescent="0.25">
      <c r="A35" s="13">
        <v>3238</v>
      </c>
      <c r="B35" s="6" t="s">
        <v>60</v>
      </c>
      <c r="C35" s="55"/>
      <c r="D35" s="55"/>
      <c r="E35" s="55"/>
      <c r="F35" s="36"/>
    </row>
    <row r="36" spans="1:6" x14ac:dyDescent="0.25">
      <c r="A36" s="13">
        <v>3239</v>
      </c>
      <c r="B36" s="6" t="s">
        <v>61</v>
      </c>
      <c r="C36" s="55"/>
      <c r="D36" s="55"/>
      <c r="E36" s="55"/>
      <c r="F36" s="36"/>
    </row>
    <row r="37" spans="1:6" x14ac:dyDescent="0.25">
      <c r="A37" s="3">
        <v>324</v>
      </c>
      <c r="B37" s="8" t="s">
        <v>62</v>
      </c>
      <c r="C37" s="56">
        <f>C38</f>
        <v>0</v>
      </c>
      <c r="D37" s="56"/>
      <c r="E37" s="56"/>
      <c r="F37" s="36"/>
    </row>
    <row r="38" spans="1:6" x14ac:dyDescent="0.25">
      <c r="A38" s="13">
        <v>3241</v>
      </c>
      <c r="B38" s="6" t="s">
        <v>62</v>
      </c>
      <c r="C38" s="55"/>
      <c r="D38" s="55"/>
      <c r="E38" s="55"/>
      <c r="F38" s="36"/>
    </row>
    <row r="39" spans="1:6" s="18" customFormat="1" x14ac:dyDescent="0.25">
      <c r="A39" s="3">
        <v>329</v>
      </c>
      <c r="B39" s="8" t="s">
        <v>63</v>
      </c>
      <c r="C39" s="56">
        <f>C40+C41+C42+C43+C44+C45+C46</f>
        <v>230</v>
      </c>
      <c r="D39" s="56">
        <f t="shared" ref="D39:E39" si="7">SUM(D40:D46)</f>
        <v>0</v>
      </c>
      <c r="E39" s="56">
        <f t="shared" si="7"/>
        <v>230.01</v>
      </c>
      <c r="F39" s="36">
        <f t="shared" si="2"/>
        <v>100.00434782608696</v>
      </c>
    </row>
    <row r="40" spans="1:6" x14ac:dyDescent="0.25">
      <c r="A40" s="13">
        <v>3291</v>
      </c>
      <c r="B40" s="6" t="s">
        <v>64</v>
      </c>
      <c r="C40" s="55">
        <v>230</v>
      </c>
      <c r="D40" s="55"/>
      <c r="E40" s="55">
        <v>230.01</v>
      </c>
      <c r="F40" s="36"/>
    </row>
    <row r="41" spans="1:6" x14ac:dyDescent="0.25">
      <c r="A41" s="13">
        <v>3292</v>
      </c>
      <c r="B41" s="6" t="s">
        <v>65</v>
      </c>
      <c r="C41" s="55"/>
      <c r="D41" s="55"/>
      <c r="E41" s="55"/>
      <c r="F41" s="36"/>
    </row>
    <row r="42" spans="1:6" x14ac:dyDescent="0.25">
      <c r="A42" s="13">
        <v>3293</v>
      </c>
      <c r="B42" s="6" t="s">
        <v>66</v>
      </c>
      <c r="C42" s="55"/>
      <c r="D42" s="55"/>
      <c r="E42" s="55"/>
      <c r="F42" s="36"/>
    </row>
    <row r="43" spans="1:6" x14ac:dyDescent="0.25">
      <c r="A43" s="13">
        <v>3294</v>
      </c>
      <c r="B43" s="6" t="s">
        <v>67</v>
      </c>
      <c r="C43" s="55"/>
      <c r="D43" s="55"/>
      <c r="E43" s="55"/>
      <c r="F43" s="36"/>
    </row>
    <row r="44" spans="1:6" x14ac:dyDescent="0.25">
      <c r="A44" s="13">
        <v>3295</v>
      </c>
      <c r="B44" s="6" t="s">
        <v>68</v>
      </c>
      <c r="C44" s="55"/>
      <c r="D44" s="55"/>
      <c r="E44" s="55"/>
      <c r="F44" s="36"/>
    </row>
    <row r="45" spans="1:6" x14ac:dyDescent="0.25">
      <c r="A45" s="13">
        <v>3296</v>
      </c>
      <c r="B45" s="6" t="s">
        <v>69</v>
      </c>
      <c r="C45" s="55"/>
      <c r="D45" s="55"/>
      <c r="E45" s="55"/>
      <c r="F45" s="36"/>
    </row>
    <row r="46" spans="1:6" x14ac:dyDescent="0.25">
      <c r="A46" s="13">
        <v>3299</v>
      </c>
      <c r="B46" s="6" t="s">
        <v>63</v>
      </c>
      <c r="C46" s="55"/>
      <c r="D46" s="55"/>
      <c r="E46" s="55"/>
      <c r="F46" s="36"/>
    </row>
    <row r="47" spans="1:6" x14ac:dyDescent="0.25">
      <c r="A47" s="3">
        <v>34</v>
      </c>
      <c r="B47" s="8" t="s">
        <v>70</v>
      </c>
      <c r="C47" s="56">
        <f>C48</f>
        <v>0</v>
      </c>
      <c r="D47" s="56">
        <f t="shared" ref="D47:E47" si="8">D48</f>
        <v>0</v>
      </c>
      <c r="E47" s="56">
        <f t="shared" si="8"/>
        <v>0</v>
      </c>
      <c r="F47" s="36"/>
    </row>
    <row r="48" spans="1:6" x14ac:dyDescent="0.25">
      <c r="A48" s="3">
        <v>343</v>
      </c>
      <c r="B48" s="8" t="s">
        <v>71</v>
      </c>
      <c r="C48" s="56">
        <f>C49+C50+C51</f>
        <v>0</v>
      </c>
      <c r="D48" s="56">
        <f t="shared" ref="D48:E48" si="9">SUM(D49:D51)</f>
        <v>0</v>
      </c>
      <c r="E48" s="56">
        <f t="shared" si="9"/>
        <v>0</v>
      </c>
      <c r="F48" s="36"/>
    </row>
    <row r="49" spans="1:6" x14ac:dyDescent="0.25">
      <c r="A49" s="13">
        <v>3431</v>
      </c>
      <c r="B49" s="6" t="s">
        <v>72</v>
      </c>
      <c r="C49" s="55"/>
      <c r="D49" s="55"/>
      <c r="E49" s="55"/>
      <c r="F49" s="36"/>
    </row>
    <row r="50" spans="1:6" x14ac:dyDescent="0.25">
      <c r="A50" s="13">
        <v>3433</v>
      </c>
      <c r="B50" s="6" t="s">
        <v>73</v>
      </c>
      <c r="C50" s="55"/>
      <c r="D50" s="55"/>
      <c r="E50" s="55"/>
      <c r="F50" s="36">
        <v>0</v>
      </c>
    </row>
    <row r="51" spans="1:6" x14ac:dyDescent="0.25">
      <c r="A51" s="13">
        <v>3434</v>
      </c>
      <c r="B51" s="6" t="s">
        <v>74</v>
      </c>
      <c r="C51" s="55"/>
      <c r="D51" s="55"/>
      <c r="E51" s="55"/>
      <c r="F51" s="36"/>
    </row>
    <row r="52" spans="1:6" ht="30" x14ac:dyDescent="0.25">
      <c r="A52" s="3">
        <v>371</v>
      </c>
      <c r="B52" s="8" t="s">
        <v>75</v>
      </c>
      <c r="C52" s="56">
        <f>C53+C54</f>
        <v>0</v>
      </c>
      <c r="D52" s="56"/>
      <c r="E52" s="56">
        <f>SUM(E53:E54)</f>
        <v>0</v>
      </c>
      <c r="F52" s="36"/>
    </row>
    <row r="53" spans="1:6" ht="45" x14ac:dyDescent="0.25">
      <c r="A53" s="13">
        <v>3712</v>
      </c>
      <c r="B53" s="6" t="s">
        <v>76</v>
      </c>
      <c r="C53" s="55"/>
      <c r="D53" s="55"/>
      <c r="E53" s="55"/>
      <c r="F53" s="36"/>
    </row>
    <row r="54" spans="1:6" x14ac:dyDescent="0.25">
      <c r="A54" s="13">
        <v>3721</v>
      </c>
      <c r="B54" s="6" t="s">
        <v>109</v>
      </c>
      <c r="C54" s="55"/>
      <c r="D54" s="55"/>
      <c r="E54" s="55"/>
      <c r="F54" s="36"/>
    </row>
    <row r="55" spans="1:6" x14ac:dyDescent="0.25">
      <c r="A55" s="3">
        <v>38</v>
      </c>
      <c r="B55" s="8" t="s">
        <v>36</v>
      </c>
      <c r="C55" s="56"/>
      <c r="D55" s="56"/>
      <c r="E55" s="56"/>
      <c r="F55" s="36"/>
    </row>
    <row r="56" spans="1:6" x14ac:dyDescent="0.25">
      <c r="A56" s="3">
        <v>381</v>
      </c>
      <c r="B56" s="8" t="s">
        <v>78</v>
      </c>
      <c r="C56" s="56"/>
      <c r="D56" s="56"/>
      <c r="E56" s="56"/>
      <c r="F56" s="36"/>
    </row>
    <row r="57" spans="1:6" x14ac:dyDescent="0.25">
      <c r="A57" s="13">
        <v>3811</v>
      </c>
      <c r="B57" s="6" t="s">
        <v>79</v>
      </c>
      <c r="C57" s="55"/>
      <c r="D57" s="55"/>
      <c r="E57" s="55"/>
      <c r="F57" s="36"/>
    </row>
    <row r="58" spans="1:6" x14ac:dyDescent="0.25">
      <c r="A58" s="13">
        <v>3812</v>
      </c>
      <c r="B58" s="6" t="s">
        <v>80</v>
      </c>
      <c r="C58" s="55"/>
      <c r="D58" s="55"/>
      <c r="E58" s="55"/>
      <c r="F58" s="36"/>
    </row>
    <row r="59" spans="1:6" ht="30" x14ac:dyDescent="0.25">
      <c r="A59" s="3">
        <v>4</v>
      </c>
      <c r="B59" s="8" t="s">
        <v>87</v>
      </c>
      <c r="C59" s="56">
        <f>C60+C61</f>
        <v>0</v>
      </c>
      <c r="D59" s="56"/>
      <c r="E59" s="56">
        <f>E60+E61+E64</f>
        <v>0</v>
      </c>
      <c r="F59" s="36"/>
    </row>
    <row r="60" spans="1:6" x14ac:dyDescent="0.25">
      <c r="A60" s="3">
        <v>421</v>
      </c>
      <c r="B60" s="8" t="s">
        <v>82</v>
      </c>
      <c r="C60" s="56"/>
      <c r="D60" s="56"/>
      <c r="E60" s="56"/>
      <c r="F60" s="36"/>
    </row>
    <row r="61" spans="1:6" x14ac:dyDescent="0.25">
      <c r="A61" s="3">
        <v>422</v>
      </c>
      <c r="B61" s="8" t="s">
        <v>81</v>
      </c>
      <c r="C61" s="56">
        <f>C62+C63</f>
        <v>0</v>
      </c>
      <c r="D61" s="56"/>
      <c r="E61" s="56">
        <f>E62+E63</f>
        <v>0</v>
      </c>
      <c r="F61" s="36"/>
    </row>
    <row r="62" spans="1:6" x14ac:dyDescent="0.25">
      <c r="A62" s="13">
        <v>4221</v>
      </c>
      <c r="B62" s="6" t="s">
        <v>83</v>
      </c>
      <c r="C62" s="55"/>
      <c r="D62" s="55"/>
      <c r="E62" s="55"/>
      <c r="F62" s="36"/>
    </row>
    <row r="63" spans="1:6" x14ac:dyDescent="0.25">
      <c r="A63" s="13">
        <v>4222</v>
      </c>
      <c r="B63" s="6" t="s">
        <v>84</v>
      </c>
      <c r="C63" s="55"/>
      <c r="D63" s="55"/>
      <c r="E63" s="55"/>
      <c r="F63" s="36"/>
    </row>
    <row r="64" spans="1:6" ht="30" x14ac:dyDescent="0.25">
      <c r="A64" s="3">
        <v>424</v>
      </c>
      <c r="B64" s="8" t="s">
        <v>85</v>
      </c>
      <c r="C64" s="56">
        <f>C65</f>
        <v>0</v>
      </c>
      <c r="D64" s="56"/>
      <c r="E64" s="56">
        <f>E65</f>
        <v>0</v>
      </c>
      <c r="F64" s="36"/>
    </row>
    <row r="65" spans="1:6" x14ac:dyDescent="0.25">
      <c r="A65" s="13">
        <v>4241</v>
      </c>
      <c r="B65" s="6" t="s">
        <v>86</v>
      </c>
      <c r="C65" s="55"/>
      <c r="D65" s="55"/>
      <c r="E65" s="55"/>
      <c r="F65" s="36"/>
    </row>
    <row r="66" spans="1:6" x14ac:dyDescent="0.25">
      <c r="A66" s="13"/>
      <c r="B66" s="9" t="s">
        <v>92</v>
      </c>
      <c r="C66" s="56">
        <f>C6+C14+C47+C52+C56</f>
        <v>7500</v>
      </c>
      <c r="D66" s="56">
        <f>D6+D14+D47+D52+D56</f>
        <v>0</v>
      </c>
      <c r="E66" s="71">
        <f>E6+E14+E47+E52+E56+E59</f>
        <v>7408.6399999999994</v>
      </c>
      <c r="F66" s="36">
        <f t="shared" si="2"/>
        <v>98.781866666666659</v>
      </c>
    </row>
    <row r="67" spans="1:6" x14ac:dyDescent="0.25">
      <c r="A67" s="27"/>
      <c r="B67" s="28"/>
      <c r="C67" s="60"/>
      <c r="D67" s="60"/>
      <c r="E67" s="60"/>
      <c r="F67" s="61"/>
    </row>
    <row r="68" spans="1:6" x14ac:dyDescent="0.25">
      <c r="A68" s="24" t="s">
        <v>143</v>
      </c>
    </row>
    <row r="69" spans="1:6" ht="51.75" x14ac:dyDescent="0.25">
      <c r="A69" s="3" t="s">
        <v>15</v>
      </c>
      <c r="B69" s="2" t="s">
        <v>16</v>
      </c>
      <c r="C69" s="53" t="s">
        <v>186</v>
      </c>
      <c r="D69" s="53" t="s">
        <v>187</v>
      </c>
      <c r="E69" s="48" t="s">
        <v>198</v>
      </c>
      <c r="F69" s="35" t="s">
        <v>17</v>
      </c>
    </row>
    <row r="70" spans="1:6" ht="15.75" x14ac:dyDescent="0.25">
      <c r="A70" s="3"/>
      <c r="B70" s="2">
        <v>1</v>
      </c>
      <c r="C70" s="53">
        <v>2</v>
      </c>
      <c r="D70" s="53">
        <v>3</v>
      </c>
      <c r="E70" s="53">
        <v>4</v>
      </c>
      <c r="F70" s="35" t="s">
        <v>118</v>
      </c>
    </row>
    <row r="71" spans="1:6" x14ac:dyDescent="0.25">
      <c r="A71" s="3">
        <v>321</v>
      </c>
      <c r="B71" s="7" t="s">
        <v>40</v>
      </c>
      <c r="C71" s="56">
        <f>SUM(C72:C75)</f>
        <v>0</v>
      </c>
      <c r="D71" s="56"/>
      <c r="E71" s="56">
        <f>SUM(E72:E75)</f>
        <v>0</v>
      </c>
      <c r="F71" s="36"/>
    </row>
    <row r="72" spans="1:6" x14ac:dyDescent="0.25">
      <c r="A72" s="13">
        <v>3211</v>
      </c>
      <c r="B72" s="5" t="s">
        <v>41</v>
      </c>
      <c r="C72" s="55"/>
      <c r="D72" s="55"/>
      <c r="E72" s="55"/>
      <c r="F72" s="36"/>
    </row>
    <row r="73" spans="1:6" ht="30" x14ac:dyDescent="0.25">
      <c r="A73" s="13">
        <v>3212</v>
      </c>
      <c r="B73" s="6" t="s">
        <v>42</v>
      </c>
      <c r="C73" s="55"/>
      <c r="D73" s="55"/>
      <c r="E73" s="55"/>
      <c r="F73" s="36"/>
    </row>
    <row r="74" spans="1:6" x14ac:dyDescent="0.25">
      <c r="A74" s="13">
        <v>3213</v>
      </c>
      <c r="B74" s="6" t="s">
        <v>45</v>
      </c>
      <c r="C74" s="55"/>
      <c r="D74" s="55"/>
      <c r="E74" s="55"/>
      <c r="F74" s="36"/>
    </row>
    <row r="75" spans="1:6" x14ac:dyDescent="0.25">
      <c r="A75" s="13">
        <v>3214</v>
      </c>
      <c r="B75" s="6" t="s">
        <v>46</v>
      </c>
      <c r="C75" s="55"/>
      <c r="D75" s="55"/>
      <c r="E75" s="55"/>
      <c r="F75" s="36"/>
    </row>
    <row r="76" spans="1:6" x14ac:dyDescent="0.25">
      <c r="A76" s="3">
        <v>322</v>
      </c>
      <c r="B76" s="7" t="s">
        <v>43</v>
      </c>
      <c r="C76" s="56">
        <f>C77+C78+C79+C80+C81+C82</f>
        <v>100</v>
      </c>
      <c r="D76" s="56">
        <f t="shared" ref="D76:E76" si="10">SUM(D77:D82)</f>
        <v>0</v>
      </c>
      <c r="E76" s="56">
        <f t="shared" si="10"/>
        <v>83.19</v>
      </c>
      <c r="F76" s="36">
        <f t="shared" ref="F76:F219" si="11">E76/C76*100</f>
        <v>83.19</v>
      </c>
    </row>
    <row r="77" spans="1:6" x14ac:dyDescent="0.25">
      <c r="A77" s="13">
        <v>3221</v>
      </c>
      <c r="B77" s="21" t="s">
        <v>44</v>
      </c>
      <c r="C77" s="55"/>
      <c r="D77" s="55"/>
      <c r="E77" s="55"/>
      <c r="F77" s="36"/>
    </row>
    <row r="78" spans="1:6" s="18" customFormat="1" x14ac:dyDescent="0.25">
      <c r="A78" s="13">
        <v>3222</v>
      </c>
      <c r="B78" s="6" t="s">
        <v>47</v>
      </c>
      <c r="C78" s="55"/>
      <c r="D78" s="55"/>
      <c r="E78" s="55"/>
      <c r="F78" s="36"/>
    </row>
    <row r="79" spans="1:6" x14ac:dyDescent="0.25">
      <c r="A79" s="13">
        <v>3223</v>
      </c>
      <c r="B79" s="6" t="s">
        <v>48</v>
      </c>
      <c r="C79" s="55"/>
      <c r="D79" s="55"/>
      <c r="E79" s="55"/>
      <c r="F79" s="36"/>
    </row>
    <row r="80" spans="1:6" ht="30" x14ac:dyDescent="0.25">
      <c r="A80" s="13">
        <v>3224</v>
      </c>
      <c r="B80" s="6" t="s">
        <v>49</v>
      </c>
      <c r="C80" s="55"/>
      <c r="D80" s="55"/>
      <c r="E80" s="55"/>
      <c r="F80" s="36"/>
    </row>
    <row r="81" spans="1:6" x14ac:dyDescent="0.25">
      <c r="A81" s="13">
        <v>3299</v>
      </c>
      <c r="B81" s="6" t="s">
        <v>116</v>
      </c>
      <c r="C81" s="55"/>
      <c r="D81" s="55"/>
      <c r="E81" s="55"/>
      <c r="F81" s="36"/>
    </row>
    <row r="82" spans="1:6" x14ac:dyDescent="0.25">
      <c r="A82" s="13">
        <v>3225</v>
      </c>
      <c r="B82" s="6" t="s">
        <v>50</v>
      </c>
      <c r="C82" s="55">
        <v>100</v>
      </c>
      <c r="D82" s="55"/>
      <c r="E82" s="55">
        <v>83.19</v>
      </c>
      <c r="F82" s="36">
        <f t="shared" si="11"/>
        <v>83.19</v>
      </c>
    </row>
    <row r="83" spans="1:6" x14ac:dyDescent="0.25">
      <c r="A83" s="3">
        <v>323</v>
      </c>
      <c r="B83" s="8" t="s">
        <v>52</v>
      </c>
      <c r="C83" s="56">
        <f>C84+C85+C86+C87+C88+C89</f>
        <v>1000</v>
      </c>
      <c r="D83" s="56">
        <f>SUM(D84:D89)</f>
        <v>0</v>
      </c>
      <c r="E83" s="56">
        <f>SUM(E84:E89)</f>
        <v>0</v>
      </c>
      <c r="F83" s="36">
        <f t="shared" ref="F83" si="12">E83/C83*100</f>
        <v>0</v>
      </c>
    </row>
    <row r="84" spans="1:6" x14ac:dyDescent="0.25">
      <c r="A84" s="20">
        <v>3231</v>
      </c>
      <c r="B84" s="15" t="s">
        <v>53</v>
      </c>
      <c r="C84" s="57"/>
      <c r="D84" s="56"/>
      <c r="E84" s="57"/>
      <c r="F84" s="36"/>
    </row>
    <row r="85" spans="1:6" x14ac:dyDescent="0.25">
      <c r="A85" s="20">
        <v>3232</v>
      </c>
      <c r="B85" s="15" t="s">
        <v>138</v>
      </c>
      <c r="C85" s="57"/>
      <c r="D85" s="56"/>
      <c r="E85" s="57"/>
      <c r="F85" s="36"/>
    </row>
    <row r="86" spans="1:6" x14ac:dyDescent="0.25">
      <c r="A86" s="13">
        <v>3233</v>
      </c>
      <c r="B86" s="6" t="s">
        <v>55</v>
      </c>
      <c r="C86" s="55"/>
      <c r="D86" s="55"/>
      <c r="E86" s="55">
        <v>0</v>
      </c>
      <c r="F86" s="36"/>
    </row>
    <row r="87" spans="1:6" x14ac:dyDescent="0.25">
      <c r="A87" s="13">
        <v>3237</v>
      </c>
      <c r="B87" s="6" t="s">
        <v>152</v>
      </c>
      <c r="C87" s="55"/>
      <c r="D87" s="55"/>
      <c r="E87" s="55"/>
      <c r="F87" s="36"/>
    </row>
    <row r="88" spans="1:6" x14ac:dyDescent="0.25">
      <c r="A88" s="13">
        <v>3238</v>
      </c>
      <c r="B88" s="6" t="s">
        <v>60</v>
      </c>
      <c r="C88" s="55"/>
      <c r="D88" s="55"/>
      <c r="E88" s="55"/>
      <c r="F88" s="36"/>
    </row>
    <row r="89" spans="1:6" x14ac:dyDescent="0.25">
      <c r="A89" s="13">
        <v>3239</v>
      </c>
      <c r="B89" s="6" t="s">
        <v>113</v>
      </c>
      <c r="C89" s="55">
        <v>1000</v>
      </c>
      <c r="D89" s="55"/>
      <c r="E89" s="55"/>
      <c r="F89" s="36"/>
    </row>
    <row r="90" spans="1:6" x14ac:dyDescent="0.25">
      <c r="A90" s="3">
        <v>329</v>
      </c>
      <c r="B90" s="8" t="s">
        <v>63</v>
      </c>
      <c r="C90" s="56">
        <f>C91+C92+C93</f>
        <v>150</v>
      </c>
      <c r="D90" s="56">
        <f>SUM(D91:D93)</f>
        <v>0</v>
      </c>
      <c r="E90" s="56">
        <f>SUM(E91:E93)</f>
        <v>0</v>
      </c>
      <c r="F90" s="36">
        <f t="shared" ref="F90" si="13">E90/C90*100</f>
        <v>0</v>
      </c>
    </row>
    <row r="91" spans="1:6" x14ac:dyDescent="0.25">
      <c r="A91" s="13">
        <v>3292</v>
      </c>
      <c r="B91" s="6" t="s">
        <v>65</v>
      </c>
      <c r="C91" s="55"/>
      <c r="D91" s="55"/>
      <c r="E91" s="55">
        <v>0</v>
      </c>
      <c r="F91" s="36"/>
    </row>
    <row r="92" spans="1:6" s="18" customFormat="1" x14ac:dyDescent="0.25">
      <c r="A92" s="20">
        <v>3294</v>
      </c>
      <c r="B92" s="15" t="s">
        <v>153</v>
      </c>
      <c r="C92" s="56"/>
      <c r="D92" s="56"/>
      <c r="E92" s="57"/>
      <c r="F92" s="36"/>
    </row>
    <row r="93" spans="1:6" x14ac:dyDescent="0.25">
      <c r="A93" s="13">
        <v>3299</v>
      </c>
      <c r="B93" s="6" t="s">
        <v>63</v>
      </c>
      <c r="C93" s="55">
        <v>150</v>
      </c>
      <c r="D93" s="55"/>
      <c r="E93" s="55"/>
      <c r="F93" s="36"/>
    </row>
    <row r="94" spans="1:6" x14ac:dyDescent="0.25">
      <c r="A94" s="3">
        <v>3721</v>
      </c>
      <c r="B94" s="8" t="s">
        <v>117</v>
      </c>
      <c r="C94" s="56"/>
      <c r="D94" s="56"/>
      <c r="E94" s="56"/>
      <c r="F94" s="36"/>
    </row>
    <row r="95" spans="1:6" ht="30" x14ac:dyDescent="0.25">
      <c r="A95" s="3">
        <v>42</v>
      </c>
      <c r="B95" s="8" t="s">
        <v>87</v>
      </c>
      <c r="C95" s="56">
        <f>C96</f>
        <v>6200</v>
      </c>
      <c r="D95" s="56">
        <f t="shared" ref="D95" si="14">SUM(D96:D97)</f>
        <v>0</v>
      </c>
      <c r="E95" s="56">
        <f>E96+E97+E98</f>
        <v>10888.8</v>
      </c>
      <c r="F95" s="36">
        <f t="shared" si="11"/>
        <v>175.6258064516129</v>
      </c>
    </row>
    <row r="96" spans="1:6" x14ac:dyDescent="0.25">
      <c r="A96" s="13">
        <v>421</v>
      </c>
      <c r="B96" s="6" t="s">
        <v>136</v>
      </c>
      <c r="C96" s="55">
        <v>6200</v>
      </c>
      <c r="D96" s="55"/>
      <c r="E96" s="55">
        <v>6199</v>
      </c>
      <c r="F96" s="36">
        <f t="shared" si="11"/>
        <v>99.983870967741936</v>
      </c>
    </row>
    <row r="97" spans="1:6" x14ac:dyDescent="0.25">
      <c r="A97" s="13">
        <v>422</v>
      </c>
      <c r="B97" s="6" t="s">
        <v>137</v>
      </c>
      <c r="C97" s="55">
        <v>5000</v>
      </c>
      <c r="D97" s="55"/>
      <c r="E97" s="55">
        <v>4569.8</v>
      </c>
      <c r="F97" s="36">
        <f t="shared" si="11"/>
        <v>91.396000000000001</v>
      </c>
    </row>
    <row r="98" spans="1:6" ht="30" x14ac:dyDescent="0.25">
      <c r="A98" s="3">
        <v>424</v>
      </c>
      <c r="B98" s="8" t="s">
        <v>85</v>
      </c>
      <c r="C98" s="56"/>
      <c r="D98" s="56">
        <f t="shared" ref="D98:E98" si="15">D99</f>
        <v>0</v>
      </c>
      <c r="E98" s="56">
        <f t="shared" si="15"/>
        <v>120</v>
      </c>
      <c r="F98" s="36"/>
    </row>
    <row r="99" spans="1:6" x14ac:dyDescent="0.25">
      <c r="A99" s="13">
        <v>4241</v>
      </c>
      <c r="B99" s="6" t="s">
        <v>86</v>
      </c>
      <c r="C99" s="55">
        <v>120</v>
      </c>
      <c r="D99" s="55"/>
      <c r="E99" s="55">
        <v>120</v>
      </c>
      <c r="F99" s="36"/>
    </row>
    <row r="100" spans="1:6" x14ac:dyDescent="0.25">
      <c r="A100" s="13"/>
      <c r="B100" s="9" t="s">
        <v>92</v>
      </c>
      <c r="C100" s="56">
        <f>C71+C76+C83+C90+C94+C95+C98</f>
        <v>7450</v>
      </c>
      <c r="D100" s="56">
        <f>D76+D94+D95</f>
        <v>0</v>
      </c>
      <c r="E100" s="56">
        <f>E76+E83+E90+E95</f>
        <v>10971.99</v>
      </c>
      <c r="F100" s="36">
        <f t="shared" si="11"/>
        <v>147.27503355704698</v>
      </c>
    </row>
    <row r="101" spans="1:6" s="18" customFormat="1" x14ac:dyDescent="0.25">
      <c r="A101" s="27"/>
      <c r="B101" s="28"/>
      <c r="C101" s="58"/>
      <c r="D101" s="58"/>
      <c r="E101" s="58"/>
      <c r="F101" s="36"/>
    </row>
    <row r="102" spans="1:6" s="18" customFormat="1" x14ac:dyDescent="0.25">
      <c r="A102" s="24" t="s">
        <v>144</v>
      </c>
      <c r="B102"/>
      <c r="C102" s="52"/>
      <c r="D102" s="52"/>
      <c r="E102" s="52"/>
      <c r="F102" s="36"/>
    </row>
    <row r="103" spans="1:6" s="18" customFormat="1" ht="51.75" x14ac:dyDescent="0.25">
      <c r="A103" s="3" t="s">
        <v>15</v>
      </c>
      <c r="B103" s="2" t="s">
        <v>16</v>
      </c>
      <c r="C103" s="53" t="s">
        <v>186</v>
      </c>
      <c r="D103" s="53" t="s">
        <v>187</v>
      </c>
      <c r="E103" s="48" t="s">
        <v>198</v>
      </c>
      <c r="F103" s="35" t="s">
        <v>17</v>
      </c>
    </row>
    <row r="104" spans="1:6" ht="15.75" x14ac:dyDescent="0.25">
      <c r="A104" s="3"/>
      <c r="B104" s="2">
        <v>1</v>
      </c>
      <c r="C104" s="53">
        <v>2</v>
      </c>
      <c r="D104" s="53">
        <v>3</v>
      </c>
      <c r="E104" s="53">
        <v>4</v>
      </c>
      <c r="F104" s="35" t="s">
        <v>118</v>
      </c>
    </row>
    <row r="105" spans="1:6" x14ac:dyDescent="0.25">
      <c r="A105" s="3">
        <v>31</v>
      </c>
      <c r="B105" s="7" t="s">
        <v>33</v>
      </c>
      <c r="C105" s="56">
        <f>C106+C108+C110</f>
        <v>23100</v>
      </c>
      <c r="D105" s="56"/>
      <c r="E105" s="56">
        <f>E107+E109+E111</f>
        <v>22812.719999999998</v>
      </c>
      <c r="F105" s="36">
        <f t="shared" si="11"/>
        <v>98.756363636363631</v>
      </c>
    </row>
    <row r="106" spans="1:6" x14ac:dyDescent="0.25">
      <c r="A106" s="3">
        <v>311</v>
      </c>
      <c r="B106" s="7" t="s">
        <v>34</v>
      </c>
      <c r="C106" s="56">
        <f>C107</f>
        <v>19000</v>
      </c>
      <c r="D106" s="56"/>
      <c r="E106" s="56"/>
      <c r="F106" s="36">
        <f t="shared" si="11"/>
        <v>0</v>
      </c>
    </row>
    <row r="107" spans="1:6" s="18" customFormat="1" x14ac:dyDescent="0.25">
      <c r="A107" s="13">
        <v>3111</v>
      </c>
      <c r="B107" s="5" t="s">
        <v>35</v>
      </c>
      <c r="C107" s="55">
        <v>19000</v>
      </c>
      <c r="D107" s="55"/>
      <c r="E107" s="55">
        <v>18723.349999999999</v>
      </c>
      <c r="F107" s="36">
        <f t="shared" si="11"/>
        <v>98.543947368421044</v>
      </c>
    </row>
    <row r="108" spans="1:6" x14ac:dyDescent="0.25">
      <c r="A108" s="3">
        <v>312</v>
      </c>
      <c r="B108" s="7" t="s">
        <v>36</v>
      </c>
      <c r="C108" s="56">
        <f>C109</f>
        <v>1000</v>
      </c>
      <c r="D108" s="56"/>
      <c r="E108" s="56"/>
      <c r="F108" s="36">
        <f t="shared" si="11"/>
        <v>0</v>
      </c>
    </row>
    <row r="109" spans="1:6" x14ac:dyDescent="0.25">
      <c r="A109" s="13">
        <v>3121</v>
      </c>
      <c r="B109" s="5" t="s">
        <v>36</v>
      </c>
      <c r="C109" s="55">
        <v>1000</v>
      </c>
      <c r="D109" s="55"/>
      <c r="E109" s="55">
        <v>1000</v>
      </c>
      <c r="F109" s="36">
        <f t="shared" si="11"/>
        <v>100</v>
      </c>
    </row>
    <row r="110" spans="1:6" s="18" customFormat="1" x14ac:dyDescent="0.25">
      <c r="A110" s="3">
        <v>313</v>
      </c>
      <c r="B110" s="7" t="s">
        <v>37</v>
      </c>
      <c r="C110" s="56">
        <f>C111</f>
        <v>3100</v>
      </c>
      <c r="D110" s="56"/>
      <c r="E110" s="56"/>
      <c r="F110" s="36">
        <f t="shared" si="11"/>
        <v>0</v>
      </c>
    </row>
    <row r="111" spans="1:6" x14ac:dyDescent="0.25">
      <c r="A111" s="13">
        <v>3132</v>
      </c>
      <c r="B111" s="6" t="s">
        <v>38</v>
      </c>
      <c r="C111" s="55">
        <v>3100</v>
      </c>
      <c r="D111" s="55"/>
      <c r="E111" s="55">
        <v>3089.37</v>
      </c>
      <c r="F111" s="36">
        <f t="shared" si="11"/>
        <v>99.657096774193548</v>
      </c>
    </row>
    <row r="112" spans="1:6" x14ac:dyDescent="0.25">
      <c r="A112" s="3">
        <v>32</v>
      </c>
      <c r="B112" s="7" t="s">
        <v>91</v>
      </c>
      <c r="C112" s="56">
        <f>C113+C116+C121+C127</f>
        <v>25560</v>
      </c>
      <c r="D112" s="56">
        <f>D113+D116+D121+D127</f>
        <v>0</v>
      </c>
      <c r="E112" s="56">
        <f>E113+E116+E121+E127</f>
        <v>25333.75</v>
      </c>
      <c r="F112" s="36">
        <f t="shared" si="11"/>
        <v>99.11482785602503</v>
      </c>
    </row>
    <row r="113" spans="1:6" x14ac:dyDescent="0.25">
      <c r="A113" s="3">
        <v>321</v>
      </c>
      <c r="B113" s="7" t="s">
        <v>40</v>
      </c>
      <c r="C113" s="56">
        <f>C114+C115</f>
        <v>270</v>
      </c>
      <c r="D113" s="56"/>
      <c r="E113" s="56">
        <f>SUM(E114:E115)</f>
        <v>262.8</v>
      </c>
      <c r="F113" s="36">
        <f t="shared" si="11"/>
        <v>97.333333333333343</v>
      </c>
    </row>
    <row r="114" spans="1:6" x14ac:dyDescent="0.25">
      <c r="A114" s="13">
        <v>3211</v>
      </c>
      <c r="B114" s="5" t="s">
        <v>41</v>
      </c>
      <c r="C114" s="55"/>
      <c r="D114" s="55"/>
      <c r="E114" s="55"/>
      <c r="F114" s="36"/>
    </row>
    <row r="115" spans="1:6" x14ac:dyDescent="0.25">
      <c r="A115" s="13">
        <v>3212</v>
      </c>
      <c r="B115" s="5" t="s">
        <v>110</v>
      </c>
      <c r="C115" s="55">
        <v>270</v>
      </c>
      <c r="D115" s="55"/>
      <c r="E115" s="55">
        <v>262.8</v>
      </c>
      <c r="F115" s="36">
        <f t="shared" si="11"/>
        <v>97.333333333333343</v>
      </c>
    </row>
    <row r="116" spans="1:6" x14ac:dyDescent="0.25">
      <c r="A116" s="3">
        <v>322</v>
      </c>
      <c r="B116" s="7" t="s">
        <v>43</v>
      </c>
      <c r="C116" s="56">
        <f>C117+C118+C119+C120</f>
        <v>5450</v>
      </c>
      <c r="D116" s="56">
        <f>D117+D118+D120+D119</f>
        <v>0</v>
      </c>
      <c r="E116" s="56">
        <f>E117+E118+E120+E119</f>
        <v>5351.27</v>
      </c>
      <c r="F116" s="36">
        <f t="shared" si="11"/>
        <v>98.188440366972486</v>
      </c>
    </row>
    <row r="117" spans="1:6" x14ac:dyDescent="0.25">
      <c r="A117" s="13">
        <v>3221</v>
      </c>
      <c r="B117" s="6" t="s">
        <v>111</v>
      </c>
      <c r="C117" s="55">
        <v>2000</v>
      </c>
      <c r="D117" s="55"/>
      <c r="E117" s="55">
        <v>1967.44</v>
      </c>
      <c r="F117" s="36">
        <f t="shared" si="11"/>
        <v>98.372</v>
      </c>
    </row>
    <row r="118" spans="1:6" x14ac:dyDescent="0.25">
      <c r="A118" s="13">
        <v>3222</v>
      </c>
      <c r="B118" s="6" t="s">
        <v>112</v>
      </c>
      <c r="C118" s="55">
        <v>3300</v>
      </c>
      <c r="D118" s="55"/>
      <c r="E118" s="55">
        <v>3235.83</v>
      </c>
      <c r="F118" s="36">
        <f t="shared" si="11"/>
        <v>98.055454545454552</v>
      </c>
    </row>
    <row r="119" spans="1:6" x14ac:dyDescent="0.25">
      <c r="A119" s="13">
        <v>3223</v>
      </c>
      <c r="B119" s="6" t="s">
        <v>48</v>
      </c>
      <c r="C119" s="55"/>
      <c r="D119" s="55"/>
      <c r="E119" s="55">
        <v>0</v>
      </c>
      <c r="F119" s="36"/>
    </row>
    <row r="120" spans="1:6" x14ac:dyDescent="0.25">
      <c r="A120" s="13">
        <v>3225</v>
      </c>
      <c r="B120" s="6" t="s">
        <v>151</v>
      </c>
      <c r="C120" s="55">
        <v>150</v>
      </c>
      <c r="D120" s="55"/>
      <c r="E120" s="55">
        <v>148</v>
      </c>
      <c r="F120" s="36">
        <f t="shared" si="11"/>
        <v>98.666666666666671</v>
      </c>
    </row>
    <row r="121" spans="1:6" x14ac:dyDescent="0.25">
      <c r="A121" s="3">
        <v>323</v>
      </c>
      <c r="B121" s="8" t="s">
        <v>52</v>
      </c>
      <c r="C121" s="56">
        <f>C122+C123+C124+C125+C126</f>
        <v>14800</v>
      </c>
      <c r="D121" s="56">
        <f t="shared" ref="D121:E121" si="16">SUM(D122:D126)</f>
        <v>0</v>
      </c>
      <c r="E121" s="56">
        <f t="shared" si="16"/>
        <v>14757.630000000001</v>
      </c>
      <c r="F121" s="36">
        <f t="shared" si="11"/>
        <v>99.713716216216213</v>
      </c>
    </row>
    <row r="122" spans="1:6" x14ac:dyDescent="0.25">
      <c r="A122" s="20">
        <v>3231</v>
      </c>
      <c r="B122" s="15" t="s">
        <v>53</v>
      </c>
      <c r="C122" s="57">
        <v>3000</v>
      </c>
      <c r="D122" s="56"/>
      <c r="E122" s="57">
        <v>2982</v>
      </c>
      <c r="F122" s="36">
        <f t="shared" si="11"/>
        <v>99.4</v>
      </c>
    </row>
    <row r="123" spans="1:6" x14ac:dyDescent="0.25">
      <c r="A123" s="20">
        <v>3232</v>
      </c>
      <c r="B123" s="15" t="s">
        <v>138</v>
      </c>
      <c r="C123" s="57">
        <v>6000</v>
      </c>
      <c r="D123" s="56"/>
      <c r="E123" s="57">
        <v>6015.63</v>
      </c>
      <c r="F123" s="36">
        <f t="shared" si="11"/>
        <v>100.26049999999999</v>
      </c>
    </row>
    <row r="124" spans="1:6" s="18" customFormat="1" x14ac:dyDescent="0.25">
      <c r="A124" s="13">
        <v>3234</v>
      </c>
      <c r="B124" s="6" t="s">
        <v>56</v>
      </c>
      <c r="C124" s="55"/>
      <c r="D124" s="55"/>
      <c r="E124" s="55"/>
      <c r="F124" s="36"/>
    </row>
    <row r="125" spans="1:6" s="18" customFormat="1" x14ac:dyDescent="0.25">
      <c r="A125" s="13">
        <v>3237</v>
      </c>
      <c r="B125" s="6" t="s">
        <v>152</v>
      </c>
      <c r="C125" s="55"/>
      <c r="D125" s="55"/>
      <c r="E125" s="55"/>
      <c r="F125" s="36"/>
    </row>
    <row r="126" spans="1:6" s="18" customFormat="1" x14ac:dyDescent="0.25">
      <c r="A126" s="13">
        <v>3239</v>
      </c>
      <c r="B126" s="6" t="s">
        <v>113</v>
      </c>
      <c r="C126" s="55">
        <v>5800</v>
      </c>
      <c r="D126" s="55"/>
      <c r="E126" s="55">
        <v>5760</v>
      </c>
      <c r="F126" s="36">
        <f t="shared" si="11"/>
        <v>99.310344827586206</v>
      </c>
    </row>
    <row r="127" spans="1:6" x14ac:dyDescent="0.25">
      <c r="A127" s="3">
        <v>329</v>
      </c>
      <c r="B127" s="8" t="s">
        <v>63</v>
      </c>
      <c r="C127" s="56">
        <f>C128+C129+C130+C131</f>
        <v>5040</v>
      </c>
      <c r="D127" s="56">
        <f t="shared" ref="D127:E127" si="17">SUM(D128:D131)</f>
        <v>0</v>
      </c>
      <c r="E127" s="56">
        <f t="shared" si="17"/>
        <v>4962.05</v>
      </c>
      <c r="F127" s="36">
        <f t="shared" si="11"/>
        <v>98.453373015873026</v>
      </c>
    </row>
    <row r="128" spans="1:6" x14ac:dyDescent="0.25">
      <c r="A128" s="13">
        <v>3291</v>
      </c>
      <c r="B128" s="6" t="s">
        <v>64</v>
      </c>
      <c r="C128" s="55">
        <v>40</v>
      </c>
      <c r="D128" s="55"/>
      <c r="E128" s="55">
        <v>40.01</v>
      </c>
      <c r="F128" s="36">
        <f t="shared" si="11"/>
        <v>100.02499999999999</v>
      </c>
    </row>
    <row r="129" spans="1:6 16384:16384" x14ac:dyDescent="0.25">
      <c r="A129" s="20">
        <v>3294</v>
      </c>
      <c r="B129" s="15" t="s">
        <v>153</v>
      </c>
      <c r="C129" s="56"/>
      <c r="D129" s="56"/>
      <c r="E129" s="57"/>
      <c r="F129" s="36"/>
    </row>
    <row r="130" spans="1:6 16384:16384" x14ac:dyDescent="0.25">
      <c r="A130" s="13">
        <v>3295</v>
      </c>
      <c r="B130" s="6" t="s">
        <v>68</v>
      </c>
      <c r="C130" s="55"/>
      <c r="D130" s="55"/>
      <c r="E130" s="55"/>
      <c r="F130" s="36"/>
    </row>
    <row r="131" spans="1:6 16384:16384" x14ac:dyDescent="0.25">
      <c r="A131" s="13">
        <v>3299</v>
      </c>
      <c r="B131" s="6" t="s">
        <v>63</v>
      </c>
      <c r="C131" s="55">
        <v>5000</v>
      </c>
      <c r="D131" s="55"/>
      <c r="E131" s="55">
        <v>4922.04</v>
      </c>
      <c r="F131" s="36">
        <f t="shared" si="11"/>
        <v>98.440799999999996</v>
      </c>
    </row>
    <row r="132" spans="1:6 16384:16384" x14ac:dyDescent="0.25">
      <c r="A132" s="3">
        <v>34</v>
      </c>
      <c r="B132" s="8" t="s">
        <v>70</v>
      </c>
      <c r="C132" s="56">
        <f>C133</f>
        <v>10</v>
      </c>
      <c r="D132" s="56">
        <f t="shared" ref="D132:E132" si="18">D133</f>
        <v>0</v>
      </c>
      <c r="E132" s="56">
        <f t="shared" si="18"/>
        <v>0.54</v>
      </c>
      <c r="F132" s="36">
        <f t="shared" si="11"/>
        <v>5.4</v>
      </c>
    </row>
    <row r="133" spans="1:6 16384:16384" x14ac:dyDescent="0.25">
      <c r="A133" s="3">
        <v>343</v>
      </c>
      <c r="B133" s="8" t="s">
        <v>71</v>
      </c>
      <c r="C133" s="56">
        <f>C134+C135+C136</f>
        <v>10</v>
      </c>
      <c r="D133" s="56">
        <f t="shared" ref="D133:E133" si="19">SUM(D134:D136)</f>
        <v>0</v>
      </c>
      <c r="E133" s="56">
        <f t="shared" si="19"/>
        <v>0.54</v>
      </c>
      <c r="F133" s="36">
        <f t="shared" si="11"/>
        <v>5.4</v>
      </c>
    </row>
    <row r="134" spans="1:6 16384:16384" x14ac:dyDescent="0.25">
      <c r="A134" s="13">
        <v>3431</v>
      </c>
      <c r="B134" s="6" t="s">
        <v>72</v>
      </c>
      <c r="C134" s="55"/>
      <c r="D134" s="55"/>
      <c r="E134" s="55"/>
      <c r="F134" s="36"/>
    </row>
    <row r="135" spans="1:6 16384:16384" x14ac:dyDescent="0.25">
      <c r="A135" s="13">
        <v>3433</v>
      </c>
      <c r="B135" s="6" t="s">
        <v>73</v>
      </c>
      <c r="C135" s="55">
        <v>10</v>
      </c>
      <c r="D135" s="55"/>
      <c r="E135" s="55">
        <v>0.54</v>
      </c>
      <c r="F135" s="36">
        <f t="shared" si="11"/>
        <v>5.4</v>
      </c>
    </row>
    <row r="136" spans="1:6 16384:16384" x14ac:dyDescent="0.25">
      <c r="A136" s="13">
        <v>3434</v>
      </c>
      <c r="B136" s="6" t="s">
        <v>74</v>
      </c>
      <c r="C136" s="55">
        <v>0</v>
      </c>
      <c r="D136" s="55"/>
      <c r="E136" s="55"/>
      <c r="F136" s="36"/>
    </row>
    <row r="137" spans="1:6 16384:16384" ht="30" x14ac:dyDescent="0.25">
      <c r="A137" s="3">
        <v>372</v>
      </c>
      <c r="B137" s="8" t="s">
        <v>154</v>
      </c>
      <c r="C137" s="56">
        <f>C138</f>
        <v>0</v>
      </c>
      <c r="D137" s="56">
        <f t="shared" ref="D137:E137" si="20">SUM(D138:D138)</f>
        <v>0</v>
      </c>
      <c r="E137" s="56">
        <f t="shared" si="20"/>
        <v>0</v>
      </c>
      <c r="F137" s="36"/>
    </row>
    <row r="138" spans="1:6 16384:16384" x14ac:dyDescent="0.25">
      <c r="A138" s="13">
        <v>3722</v>
      </c>
      <c r="B138" s="6" t="s">
        <v>77</v>
      </c>
      <c r="C138" s="55"/>
      <c r="D138" s="55"/>
      <c r="E138" s="55"/>
      <c r="F138" s="36"/>
    </row>
    <row r="139" spans="1:6 16384:16384" ht="30" x14ac:dyDescent="0.25">
      <c r="A139" s="3">
        <v>4</v>
      </c>
      <c r="B139" s="8" t="s">
        <v>87</v>
      </c>
      <c r="C139" s="56">
        <f>C140+C141+C145</f>
        <v>0</v>
      </c>
      <c r="D139" s="56">
        <f t="shared" ref="D139:E139" si="21">D140+D141+D145</f>
        <v>0</v>
      </c>
      <c r="E139" s="56">
        <f t="shared" si="21"/>
        <v>0</v>
      </c>
      <c r="F139" s="36"/>
    </row>
    <row r="140" spans="1:6 16384:16384" x14ac:dyDescent="0.25">
      <c r="A140" s="3">
        <v>421</v>
      </c>
      <c r="B140" s="8" t="s">
        <v>82</v>
      </c>
      <c r="C140" s="56"/>
      <c r="D140" s="56"/>
      <c r="E140" s="56"/>
      <c r="F140" s="36"/>
    </row>
    <row r="141" spans="1:6 16384:16384" x14ac:dyDescent="0.25">
      <c r="A141" s="3">
        <v>422</v>
      </c>
      <c r="B141" s="8" t="s">
        <v>81</v>
      </c>
      <c r="C141" s="56">
        <f>C142+C143+C144</f>
        <v>0</v>
      </c>
      <c r="D141" s="56">
        <f t="shared" ref="D141:E141" si="22">D142+D143+D144</f>
        <v>0</v>
      </c>
      <c r="E141" s="56">
        <f t="shared" si="22"/>
        <v>0</v>
      </c>
      <c r="F141" s="36"/>
    </row>
    <row r="142" spans="1:6 16384:16384" s="18" customFormat="1" x14ac:dyDescent="0.25">
      <c r="A142" s="13">
        <v>4221</v>
      </c>
      <c r="B142" s="6" t="s">
        <v>83</v>
      </c>
      <c r="C142" s="55"/>
      <c r="D142" s="55"/>
      <c r="E142" s="55"/>
      <c r="F142" s="36"/>
      <c r="XFD142" s="18">
        <f>SUM(A142:XFC142)</f>
        <v>4221</v>
      </c>
    </row>
    <row r="143" spans="1:6 16384:16384" x14ac:dyDescent="0.25">
      <c r="A143" s="13">
        <v>4222</v>
      </c>
      <c r="B143" s="6" t="s">
        <v>84</v>
      </c>
      <c r="C143" s="55"/>
      <c r="D143" s="55"/>
      <c r="E143" s="55"/>
      <c r="F143" s="36"/>
    </row>
    <row r="144" spans="1:6 16384:16384" x14ac:dyDescent="0.25">
      <c r="A144" s="13">
        <v>4223</v>
      </c>
      <c r="B144" s="6" t="s">
        <v>178</v>
      </c>
      <c r="C144" s="55"/>
      <c r="D144" s="55"/>
      <c r="E144" s="55"/>
      <c r="F144" s="36"/>
    </row>
    <row r="145" spans="1:8" ht="30" x14ac:dyDescent="0.25">
      <c r="A145" s="3">
        <v>424</v>
      </c>
      <c r="B145" s="8" t="s">
        <v>85</v>
      </c>
      <c r="C145" s="56">
        <f>C146</f>
        <v>0</v>
      </c>
      <c r="D145" s="56">
        <f t="shared" ref="D145:E145" si="23">D146</f>
        <v>0</v>
      </c>
      <c r="E145" s="56">
        <f t="shared" si="23"/>
        <v>0</v>
      </c>
      <c r="F145" s="36"/>
    </row>
    <row r="146" spans="1:8" x14ac:dyDescent="0.25">
      <c r="A146" s="13">
        <v>4241</v>
      </c>
      <c r="B146" s="6" t="s">
        <v>86</v>
      </c>
      <c r="C146" s="55"/>
      <c r="D146" s="55"/>
      <c r="E146" s="55"/>
      <c r="F146" s="36"/>
    </row>
    <row r="147" spans="1:8" x14ac:dyDescent="0.25">
      <c r="A147" s="13"/>
      <c r="B147" s="6"/>
      <c r="C147" s="55"/>
      <c r="D147" s="55"/>
      <c r="E147" s="55"/>
      <c r="F147" s="36"/>
    </row>
    <row r="148" spans="1:8" x14ac:dyDescent="0.25">
      <c r="A148" s="13"/>
      <c r="B148" s="9" t="s">
        <v>92</v>
      </c>
      <c r="C148" s="56">
        <f>C105+C112+C132+C137+C139</f>
        <v>48670</v>
      </c>
      <c r="D148" s="56">
        <f>D105+D112+D132+D137+D139</f>
        <v>0</v>
      </c>
      <c r="E148" s="56">
        <f>E105+E112+E132+E137+E139</f>
        <v>48147.01</v>
      </c>
      <c r="F148" s="36">
        <f t="shared" si="11"/>
        <v>98.925436613930557</v>
      </c>
      <c r="H148">
        <v>12581447</v>
      </c>
    </row>
    <row r="149" spans="1:8" x14ac:dyDescent="0.25">
      <c r="A149" s="27"/>
      <c r="B149" s="28"/>
      <c r="C149" s="60"/>
      <c r="D149" s="58"/>
      <c r="E149" s="60"/>
      <c r="F149" s="36"/>
      <c r="H149">
        <f>11500339+715000+8367+154955+349+191645</f>
        <v>12570655</v>
      </c>
    </row>
    <row r="150" spans="1:8" x14ac:dyDescent="0.25">
      <c r="A150" s="24" t="s">
        <v>145</v>
      </c>
      <c r="F150" s="36"/>
      <c r="H150" s="42">
        <f>H148-H149</f>
        <v>10792</v>
      </c>
    </row>
    <row r="151" spans="1:8" ht="51.75" x14ac:dyDescent="0.25">
      <c r="A151" s="3" t="s">
        <v>15</v>
      </c>
      <c r="B151" s="2" t="s">
        <v>16</v>
      </c>
      <c r="C151" s="53" t="s">
        <v>186</v>
      </c>
      <c r="D151" s="53" t="s">
        <v>187</v>
      </c>
      <c r="E151" s="48" t="s">
        <v>198</v>
      </c>
      <c r="F151" s="35" t="s">
        <v>17</v>
      </c>
    </row>
    <row r="152" spans="1:8" ht="15.75" x14ac:dyDescent="0.25">
      <c r="A152" s="3"/>
      <c r="B152" s="2">
        <v>1</v>
      </c>
      <c r="C152" s="53">
        <v>2</v>
      </c>
      <c r="D152" s="53">
        <v>3</v>
      </c>
      <c r="E152" s="53">
        <v>4</v>
      </c>
      <c r="F152" s="35" t="s">
        <v>118</v>
      </c>
    </row>
    <row r="153" spans="1:8" x14ac:dyDescent="0.25">
      <c r="A153" s="3">
        <v>31</v>
      </c>
      <c r="B153" s="7" t="s">
        <v>33</v>
      </c>
      <c r="C153" s="56">
        <f>C154+C156+C158</f>
        <v>0</v>
      </c>
      <c r="D153" s="56"/>
      <c r="E153" s="56">
        <f>E154+E156+E158</f>
        <v>0</v>
      </c>
      <c r="F153" s="36"/>
    </row>
    <row r="154" spans="1:8" x14ac:dyDescent="0.25">
      <c r="A154" s="3">
        <v>311</v>
      </c>
      <c r="B154" s="7" t="s">
        <v>34</v>
      </c>
      <c r="C154" s="56">
        <f>C155</f>
        <v>0</v>
      </c>
      <c r="D154" s="56"/>
      <c r="E154" s="56"/>
      <c r="F154" s="36"/>
    </row>
    <row r="155" spans="1:8" x14ac:dyDescent="0.25">
      <c r="A155" s="13">
        <v>3111</v>
      </c>
      <c r="B155" s="5" t="s">
        <v>35</v>
      </c>
      <c r="C155" s="55"/>
      <c r="D155" s="55"/>
      <c r="E155" s="55"/>
      <c r="F155" s="36"/>
    </row>
    <row r="156" spans="1:8" s="18" customFormat="1" x14ac:dyDescent="0.25">
      <c r="A156" s="3">
        <v>312</v>
      </c>
      <c r="B156" s="7" t="s">
        <v>36</v>
      </c>
      <c r="C156" s="56">
        <f>C157</f>
        <v>0</v>
      </c>
      <c r="D156" s="56"/>
      <c r="E156" s="56"/>
      <c r="F156" s="36"/>
    </row>
    <row r="157" spans="1:8" s="18" customFormat="1" x14ac:dyDescent="0.25">
      <c r="A157" s="13">
        <v>3121</v>
      </c>
      <c r="B157" s="5" t="s">
        <v>36</v>
      </c>
      <c r="C157" s="55"/>
      <c r="D157" s="55"/>
      <c r="E157" s="55"/>
      <c r="F157" s="36"/>
    </row>
    <row r="158" spans="1:8" x14ac:dyDescent="0.25">
      <c r="A158" s="3">
        <v>313</v>
      </c>
      <c r="B158" s="7" t="s">
        <v>37</v>
      </c>
      <c r="C158" s="56">
        <f>C159</f>
        <v>0</v>
      </c>
      <c r="D158" s="56"/>
      <c r="E158" s="56"/>
      <c r="F158" s="36"/>
    </row>
    <row r="159" spans="1:8" x14ac:dyDescent="0.25">
      <c r="A159" s="13">
        <v>3132</v>
      </c>
      <c r="B159" s="6" t="s">
        <v>38</v>
      </c>
      <c r="C159" s="55"/>
      <c r="D159" s="55"/>
      <c r="E159" s="55"/>
      <c r="F159" s="36"/>
    </row>
    <row r="160" spans="1:8" x14ac:dyDescent="0.25">
      <c r="A160" s="3">
        <v>32</v>
      </c>
      <c r="B160" s="7" t="s">
        <v>91</v>
      </c>
      <c r="C160" s="56">
        <f>C161+C166+C173+C181</f>
        <v>57250</v>
      </c>
      <c r="D160" s="56">
        <f t="shared" ref="D160:E160" si="24">D161+D166+D173+D181</f>
        <v>0</v>
      </c>
      <c r="E160" s="56">
        <f t="shared" si="24"/>
        <v>55703.270000000004</v>
      </c>
      <c r="F160" s="36">
        <f t="shared" ref="F160:F197" si="25">E160/C160*100</f>
        <v>97.298288209606994</v>
      </c>
    </row>
    <row r="161" spans="1:6" x14ac:dyDescent="0.25">
      <c r="A161" s="3">
        <v>321</v>
      </c>
      <c r="B161" s="7" t="s">
        <v>40</v>
      </c>
      <c r="C161" s="56">
        <f>C162+C163+C164+C165</f>
        <v>7650</v>
      </c>
      <c r="D161" s="56">
        <f t="shared" ref="D161:E161" si="26">SUM(D162:D165)</f>
        <v>0</v>
      </c>
      <c r="E161" s="56">
        <f t="shared" si="26"/>
        <v>7611.52</v>
      </c>
      <c r="F161" s="36">
        <f t="shared" si="25"/>
        <v>99.496993464052295</v>
      </c>
    </row>
    <row r="162" spans="1:6" x14ac:dyDescent="0.25">
      <c r="A162" s="13">
        <v>3211</v>
      </c>
      <c r="B162" s="5" t="s">
        <v>41</v>
      </c>
      <c r="C162" s="55">
        <v>7300</v>
      </c>
      <c r="D162" s="55"/>
      <c r="E162" s="55">
        <v>7281.52</v>
      </c>
      <c r="F162" s="36">
        <f t="shared" si="25"/>
        <v>99.746849315068502</v>
      </c>
    </row>
    <row r="163" spans="1:6" x14ac:dyDescent="0.25">
      <c r="A163" s="13">
        <v>3212</v>
      </c>
      <c r="B163" s="5" t="s">
        <v>110</v>
      </c>
      <c r="C163" s="55"/>
      <c r="D163" s="55"/>
      <c r="E163" s="55"/>
      <c r="F163" s="36"/>
    </row>
    <row r="164" spans="1:6" x14ac:dyDescent="0.25">
      <c r="A164" s="13">
        <v>3213</v>
      </c>
      <c r="B164" s="5" t="s">
        <v>139</v>
      </c>
      <c r="C164" s="55">
        <v>350</v>
      </c>
      <c r="D164" s="55"/>
      <c r="E164" s="55">
        <v>330</v>
      </c>
      <c r="F164" s="36">
        <f t="shared" si="25"/>
        <v>94.285714285714278</v>
      </c>
    </row>
    <row r="165" spans="1:6" x14ac:dyDescent="0.25">
      <c r="A165" s="13">
        <v>3214</v>
      </c>
      <c r="B165" s="5" t="s">
        <v>149</v>
      </c>
      <c r="C165" s="55"/>
      <c r="D165" s="55"/>
      <c r="E165" s="55"/>
      <c r="F165" s="36"/>
    </row>
    <row r="166" spans="1:6" x14ac:dyDescent="0.25">
      <c r="A166" s="3">
        <v>322</v>
      </c>
      <c r="B166" s="7" t="s">
        <v>43</v>
      </c>
      <c r="C166" s="56">
        <f>C167+C168+C169+C170+C171+C172</f>
        <v>28800</v>
      </c>
      <c r="D166" s="56">
        <f t="shared" ref="D166:E166" si="27">SUM(D167:D172)</f>
        <v>0</v>
      </c>
      <c r="E166" s="56">
        <f t="shared" si="27"/>
        <v>27890.930000000004</v>
      </c>
      <c r="F166" s="36">
        <f t="shared" si="25"/>
        <v>96.843506944444457</v>
      </c>
    </row>
    <row r="167" spans="1:6" x14ac:dyDescent="0.25">
      <c r="A167" s="13">
        <v>3221</v>
      </c>
      <c r="B167" s="6" t="s">
        <v>111</v>
      </c>
      <c r="C167" s="55">
        <v>7800</v>
      </c>
      <c r="D167" s="55"/>
      <c r="E167" s="55">
        <v>7619.09</v>
      </c>
      <c r="F167" s="36">
        <f t="shared" si="25"/>
        <v>97.680641025641023</v>
      </c>
    </row>
    <row r="168" spans="1:6" x14ac:dyDescent="0.25">
      <c r="A168" s="13">
        <v>3222</v>
      </c>
      <c r="B168" s="6" t="s">
        <v>47</v>
      </c>
      <c r="C168" s="55">
        <v>700</v>
      </c>
      <c r="D168" s="55"/>
      <c r="E168" s="55">
        <v>706.6</v>
      </c>
      <c r="F168" s="36">
        <f t="shared" si="25"/>
        <v>100.94285714285715</v>
      </c>
    </row>
    <row r="169" spans="1:6" x14ac:dyDescent="0.25">
      <c r="A169" s="13">
        <v>3223</v>
      </c>
      <c r="B169" s="6" t="s">
        <v>48</v>
      </c>
      <c r="C169" s="55">
        <v>14000</v>
      </c>
      <c r="D169" s="55"/>
      <c r="E169" s="55">
        <v>13414.28</v>
      </c>
      <c r="F169" s="36">
        <f t="shared" si="25"/>
        <v>95.816285714285726</v>
      </c>
    </row>
    <row r="170" spans="1:6" ht="30" x14ac:dyDescent="0.25">
      <c r="A170" s="13">
        <v>3224</v>
      </c>
      <c r="B170" s="6" t="s">
        <v>49</v>
      </c>
      <c r="C170" s="55">
        <v>3500</v>
      </c>
      <c r="D170" s="55"/>
      <c r="E170" s="55">
        <v>3469.58</v>
      </c>
      <c r="F170" s="36">
        <f t="shared" si="25"/>
        <v>99.130857142857138</v>
      </c>
    </row>
    <row r="171" spans="1:6" x14ac:dyDescent="0.25">
      <c r="A171" s="13">
        <v>3225</v>
      </c>
      <c r="B171" s="6" t="s">
        <v>50</v>
      </c>
      <c r="C171" s="55">
        <v>1500</v>
      </c>
      <c r="D171" s="55"/>
      <c r="E171" s="55">
        <v>1415.07</v>
      </c>
      <c r="F171" s="36">
        <f t="shared" si="25"/>
        <v>94.337999999999994</v>
      </c>
    </row>
    <row r="172" spans="1:6" x14ac:dyDescent="0.25">
      <c r="A172" s="13">
        <v>3227</v>
      </c>
      <c r="B172" s="6" t="s">
        <v>51</v>
      </c>
      <c r="C172" s="55">
        <v>1300</v>
      </c>
      <c r="D172" s="55"/>
      <c r="E172" s="55">
        <v>1266.31</v>
      </c>
      <c r="F172" s="36">
        <f t="shared" si="25"/>
        <v>97.408461538461538</v>
      </c>
    </row>
    <row r="173" spans="1:6" x14ac:dyDescent="0.25">
      <c r="A173" s="3">
        <v>323</v>
      </c>
      <c r="B173" s="8" t="s">
        <v>52</v>
      </c>
      <c r="C173" s="56">
        <f>C174+C175+C176+C177+C178+C179+C180</f>
        <v>20300</v>
      </c>
      <c r="D173" s="56">
        <f t="shared" ref="D173:E173" si="28">SUM(D174:D180)</f>
        <v>0</v>
      </c>
      <c r="E173" s="56">
        <f t="shared" si="28"/>
        <v>19755</v>
      </c>
      <c r="F173" s="36">
        <f t="shared" si="25"/>
        <v>97.315270935960598</v>
      </c>
    </row>
    <row r="174" spans="1:6" x14ac:dyDescent="0.25">
      <c r="A174" s="20">
        <v>3231</v>
      </c>
      <c r="B174" s="15" t="s">
        <v>53</v>
      </c>
      <c r="C174" s="57">
        <v>2200</v>
      </c>
      <c r="D174" s="56"/>
      <c r="E174" s="57">
        <v>2132.65</v>
      </c>
      <c r="F174" s="36">
        <f t="shared" si="25"/>
        <v>96.938636363636363</v>
      </c>
    </row>
    <row r="175" spans="1:6" x14ac:dyDescent="0.25">
      <c r="A175" s="20">
        <v>3232</v>
      </c>
      <c r="B175" s="15" t="s">
        <v>138</v>
      </c>
      <c r="C175" s="57">
        <v>6500</v>
      </c>
      <c r="D175" s="56"/>
      <c r="E175" s="57">
        <v>6440.56</v>
      </c>
      <c r="F175" s="36">
        <f t="shared" si="25"/>
        <v>99.085538461538476</v>
      </c>
    </row>
    <row r="176" spans="1:6" x14ac:dyDescent="0.25">
      <c r="A176" s="13">
        <v>3234</v>
      </c>
      <c r="B176" s="6" t="s">
        <v>56</v>
      </c>
      <c r="C176" s="55">
        <v>5000</v>
      </c>
      <c r="D176" s="55"/>
      <c r="E176" s="55">
        <v>5187.29</v>
      </c>
      <c r="F176" s="36">
        <f t="shared" si="25"/>
        <v>103.7458</v>
      </c>
    </row>
    <row r="177" spans="1:6" x14ac:dyDescent="0.25">
      <c r="A177" s="13">
        <v>3236</v>
      </c>
      <c r="B177" s="6" t="s">
        <v>140</v>
      </c>
      <c r="C177" s="55">
        <v>4000</v>
      </c>
      <c r="D177" s="55"/>
      <c r="E177" s="55">
        <v>3726.93</v>
      </c>
      <c r="F177" s="36">
        <f t="shared" si="25"/>
        <v>93.173249999999996</v>
      </c>
    </row>
    <row r="178" spans="1:6" x14ac:dyDescent="0.25">
      <c r="A178" s="13">
        <v>3237</v>
      </c>
      <c r="B178" s="6" t="s">
        <v>150</v>
      </c>
      <c r="C178" s="55"/>
      <c r="D178" s="55"/>
      <c r="E178" s="55">
        <v>30.63</v>
      </c>
      <c r="F178" s="36"/>
    </row>
    <row r="179" spans="1:6" x14ac:dyDescent="0.25">
      <c r="A179" s="13">
        <v>3238</v>
      </c>
      <c r="B179" s="6" t="s">
        <v>60</v>
      </c>
      <c r="C179" s="55">
        <v>2000</v>
      </c>
      <c r="D179" s="55"/>
      <c r="E179" s="55">
        <v>1712.73</v>
      </c>
      <c r="F179" s="36">
        <f t="shared" si="25"/>
        <v>85.636499999999998</v>
      </c>
    </row>
    <row r="180" spans="1:6" x14ac:dyDescent="0.25">
      <c r="A180" s="13">
        <v>3239</v>
      </c>
      <c r="B180" s="6" t="s">
        <v>113</v>
      </c>
      <c r="C180" s="55">
        <v>600</v>
      </c>
      <c r="D180" s="55"/>
      <c r="E180" s="55">
        <v>524.21</v>
      </c>
      <c r="F180" s="36">
        <f t="shared" si="25"/>
        <v>87.368333333333339</v>
      </c>
    </row>
    <row r="181" spans="1:6" x14ac:dyDescent="0.25">
      <c r="A181" s="3">
        <v>329</v>
      </c>
      <c r="B181" s="8" t="s">
        <v>63</v>
      </c>
      <c r="C181" s="56">
        <f>C182+C183</f>
        <v>500</v>
      </c>
      <c r="D181" s="56">
        <f t="shared" ref="D181:E181" si="29">SUM(D182:D183)</f>
        <v>0</v>
      </c>
      <c r="E181" s="56">
        <f t="shared" si="29"/>
        <v>445.82000000000005</v>
      </c>
      <c r="F181" s="36">
        <f t="shared" si="25"/>
        <v>89.164000000000016</v>
      </c>
    </row>
    <row r="182" spans="1:6" x14ac:dyDescent="0.25">
      <c r="A182" s="13">
        <v>3294</v>
      </c>
      <c r="B182" s="6" t="s">
        <v>153</v>
      </c>
      <c r="C182" s="55">
        <v>200</v>
      </c>
      <c r="D182" s="55"/>
      <c r="E182" s="55">
        <v>163.09</v>
      </c>
      <c r="F182" s="36">
        <f t="shared" si="25"/>
        <v>81.545000000000002</v>
      </c>
    </row>
    <row r="183" spans="1:6" x14ac:dyDescent="0.25">
      <c r="A183" s="13">
        <v>3299</v>
      </c>
      <c r="B183" s="6" t="s">
        <v>63</v>
      </c>
      <c r="C183" s="55">
        <v>300</v>
      </c>
      <c r="D183" s="55"/>
      <c r="E183" s="55">
        <v>282.73</v>
      </c>
      <c r="F183" s="36">
        <f t="shared" si="25"/>
        <v>94.243333333333339</v>
      </c>
    </row>
    <row r="184" spans="1:6" x14ac:dyDescent="0.25">
      <c r="A184" s="3">
        <v>34</v>
      </c>
      <c r="B184" s="8" t="s">
        <v>70</v>
      </c>
      <c r="C184" s="56">
        <f>C185</f>
        <v>1200</v>
      </c>
      <c r="D184" s="56">
        <f t="shared" ref="D184:E184" si="30">D185</f>
        <v>0</v>
      </c>
      <c r="E184" s="56">
        <f t="shared" si="30"/>
        <v>1167.27</v>
      </c>
      <c r="F184" s="36">
        <f t="shared" si="25"/>
        <v>97.272499999999994</v>
      </c>
    </row>
    <row r="185" spans="1:6" x14ac:dyDescent="0.25">
      <c r="A185" s="3">
        <v>343</v>
      </c>
      <c r="B185" s="8" t="s">
        <v>71</v>
      </c>
      <c r="C185" s="56">
        <f>C186+C187+C188</f>
        <v>1200</v>
      </c>
      <c r="D185" s="56">
        <f t="shared" ref="D185:E185" si="31">SUM(D186:D188)</f>
        <v>0</v>
      </c>
      <c r="E185" s="56">
        <f t="shared" si="31"/>
        <v>1167.27</v>
      </c>
      <c r="F185" s="36">
        <f t="shared" si="25"/>
        <v>97.272499999999994</v>
      </c>
    </row>
    <row r="186" spans="1:6" x14ac:dyDescent="0.25">
      <c r="A186" s="13">
        <v>3431</v>
      </c>
      <c r="B186" s="6" t="s">
        <v>72</v>
      </c>
      <c r="C186" s="55">
        <v>1200</v>
      </c>
      <c r="D186" s="55"/>
      <c r="E186" s="55">
        <v>1167.27</v>
      </c>
      <c r="F186" s="36">
        <f t="shared" si="25"/>
        <v>97.272499999999994</v>
      </c>
    </row>
    <row r="187" spans="1:6" x14ac:dyDescent="0.25">
      <c r="A187" s="13">
        <v>3433</v>
      </c>
      <c r="B187" s="6" t="s">
        <v>73</v>
      </c>
      <c r="C187" s="55"/>
      <c r="D187" s="55"/>
      <c r="E187" s="55"/>
      <c r="F187" s="36"/>
    </row>
    <row r="188" spans="1:6" x14ac:dyDescent="0.25">
      <c r="A188" s="13">
        <v>3434</v>
      </c>
      <c r="B188" s="6" t="s">
        <v>74</v>
      </c>
      <c r="C188" s="55"/>
      <c r="D188" s="55"/>
      <c r="E188" s="55"/>
      <c r="F188" s="36"/>
    </row>
    <row r="189" spans="1:6" ht="30" x14ac:dyDescent="0.25">
      <c r="A189" s="3">
        <v>4</v>
      </c>
      <c r="B189" s="8" t="s">
        <v>87</v>
      </c>
      <c r="C189" s="56">
        <f>C190+C191</f>
        <v>78470</v>
      </c>
      <c r="D189" s="56">
        <f t="shared" ref="D189:E189" si="32">D190+D191</f>
        <v>0</v>
      </c>
      <c r="E189" s="56">
        <f t="shared" si="32"/>
        <v>77889.5</v>
      </c>
      <c r="F189" s="36">
        <f t="shared" si="25"/>
        <v>99.260226838282151</v>
      </c>
    </row>
    <row r="190" spans="1:6" x14ac:dyDescent="0.25">
      <c r="A190" s="3">
        <v>421</v>
      </c>
      <c r="B190" s="8" t="s">
        <v>82</v>
      </c>
      <c r="C190" s="56">
        <v>70320</v>
      </c>
      <c r="D190" s="56"/>
      <c r="E190" s="56">
        <v>69778.740000000005</v>
      </c>
      <c r="F190" s="36">
        <f t="shared" si="25"/>
        <v>99.230290102389091</v>
      </c>
    </row>
    <row r="191" spans="1:6" x14ac:dyDescent="0.25">
      <c r="A191" s="3">
        <v>422</v>
      </c>
      <c r="B191" s="8" t="s">
        <v>81</v>
      </c>
      <c r="C191" s="56">
        <f>C192+C193</f>
        <v>8150</v>
      </c>
      <c r="D191" s="56">
        <f t="shared" ref="D191:E191" si="33">D192+D193</f>
        <v>0</v>
      </c>
      <c r="E191" s="56">
        <f t="shared" si="33"/>
        <v>8110.76</v>
      </c>
      <c r="F191" s="36">
        <f t="shared" si="25"/>
        <v>99.51852760736196</v>
      </c>
    </row>
    <row r="192" spans="1:6" x14ac:dyDescent="0.25">
      <c r="A192" s="13">
        <v>4221</v>
      </c>
      <c r="B192" s="6" t="s">
        <v>83</v>
      </c>
      <c r="C192" s="55"/>
      <c r="D192" s="55"/>
      <c r="E192" s="55"/>
      <c r="F192" s="36"/>
    </row>
    <row r="193" spans="1:6" x14ac:dyDescent="0.25">
      <c r="A193" s="13">
        <v>4223</v>
      </c>
      <c r="B193" s="6" t="s">
        <v>200</v>
      </c>
      <c r="C193" s="55">
        <v>8150</v>
      </c>
      <c r="D193" s="55"/>
      <c r="E193" s="55">
        <v>8110.76</v>
      </c>
      <c r="F193" s="36">
        <f t="shared" si="25"/>
        <v>99.51852760736196</v>
      </c>
    </row>
    <row r="194" spans="1:6" ht="30" x14ac:dyDescent="0.25">
      <c r="A194" s="3">
        <v>424</v>
      </c>
      <c r="B194" s="8" t="s">
        <v>85</v>
      </c>
      <c r="C194" s="56"/>
      <c r="D194" s="56">
        <f t="shared" ref="D194:E194" si="34">D195</f>
        <v>0</v>
      </c>
      <c r="E194" s="56">
        <f t="shared" si="34"/>
        <v>0</v>
      </c>
      <c r="F194" s="36"/>
    </row>
    <row r="195" spans="1:6" x14ac:dyDescent="0.25">
      <c r="A195" s="13">
        <v>4241</v>
      </c>
      <c r="B195" s="6" t="s">
        <v>86</v>
      </c>
      <c r="C195" s="55"/>
      <c r="D195" s="55"/>
      <c r="E195" s="55"/>
      <c r="F195" s="36"/>
    </row>
    <row r="196" spans="1:6" x14ac:dyDescent="0.25">
      <c r="A196" s="13"/>
      <c r="B196" s="6"/>
      <c r="C196" s="55"/>
      <c r="D196" s="55"/>
      <c r="E196" s="55"/>
      <c r="F196" s="36"/>
    </row>
    <row r="197" spans="1:6" x14ac:dyDescent="0.25">
      <c r="A197" s="13"/>
      <c r="B197" s="9" t="s">
        <v>92</v>
      </c>
      <c r="C197" s="56">
        <f>C153+C160+C184+C189</f>
        <v>136920</v>
      </c>
      <c r="D197" s="56">
        <f t="shared" ref="D197:E197" si="35">D153+D160+D184+D189</f>
        <v>0</v>
      </c>
      <c r="E197" s="56">
        <f t="shared" si="35"/>
        <v>134760.04</v>
      </c>
      <c r="F197" s="36">
        <f t="shared" si="25"/>
        <v>98.422465673385929</v>
      </c>
    </row>
    <row r="198" spans="1:6" x14ac:dyDescent="0.25">
      <c r="A198" s="27"/>
      <c r="B198" s="28"/>
      <c r="C198" s="58"/>
      <c r="D198" s="58"/>
      <c r="E198" s="58"/>
      <c r="F198" s="36"/>
    </row>
    <row r="199" spans="1:6" x14ac:dyDescent="0.25">
      <c r="A199" s="24" t="s">
        <v>146</v>
      </c>
      <c r="F199" s="36"/>
    </row>
    <row r="200" spans="1:6" ht="51.75" x14ac:dyDescent="0.25">
      <c r="A200" s="3" t="s">
        <v>15</v>
      </c>
      <c r="B200" s="2" t="s">
        <v>16</v>
      </c>
      <c r="C200" s="53" t="s">
        <v>186</v>
      </c>
      <c r="D200" s="53" t="s">
        <v>187</v>
      </c>
      <c r="E200" s="48" t="s">
        <v>198</v>
      </c>
      <c r="F200" s="35" t="s">
        <v>17</v>
      </c>
    </row>
    <row r="201" spans="1:6" ht="15.75" x14ac:dyDescent="0.25">
      <c r="A201" s="3"/>
      <c r="B201" s="2">
        <v>1</v>
      </c>
      <c r="C201" s="53">
        <v>2</v>
      </c>
      <c r="D201" s="53">
        <v>3</v>
      </c>
      <c r="E201" s="53">
        <v>4</v>
      </c>
      <c r="F201" s="35" t="s">
        <v>118</v>
      </c>
    </row>
    <row r="202" spans="1:6" x14ac:dyDescent="0.25">
      <c r="A202" s="3">
        <v>31</v>
      </c>
      <c r="B202" s="7" t="s">
        <v>33</v>
      </c>
      <c r="C202" s="44">
        <f>C203+C206+C208</f>
        <v>3450</v>
      </c>
      <c r="D202" s="44">
        <f>D203+D206+D208</f>
        <v>0</v>
      </c>
      <c r="E202" s="44">
        <f>E203+E206+E208</f>
        <v>3336.89</v>
      </c>
      <c r="F202" s="36">
        <f t="shared" ref="F202:F214" si="36">E202/C202*100</f>
        <v>96.721449275362318</v>
      </c>
    </row>
    <row r="203" spans="1:6" x14ac:dyDescent="0.25">
      <c r="A203" s="3">
        <v>311</v>
      </c>
      <c r="B203" s="7" t="s">
        <v>34</v>
      </c>
      <c r="C203" s="44">
        <f>C204+C205</f>
        <v>2700</v>
      </c>
      <c r="D203" s="44">
        <f>SUM(D204:D205)</f>
        <v>0</v>
      </c>
      <c r="E203" s="44">
        <f>SUM(E204:E205)</f>
        <v>2632.5</v>
      </c>
      <c r="F203" s="36">
        <f t="shared" si="36"/>
        <v>97.5</v>
      </c>
    </row>
    <row r="204" spans="1:6" x14ac:dyDescent="0.25">
      <c r="A204" s="13">
        <v>3111</v>
      </c>
      <c r="B204" s="5" t="s">
        <v>35</v>
      </c>
      <c r="C204" s="55">
        <v>2700</v>
      </c>
      <c r="D204" s="55"/>
      <c r="E204" s="55">
        <v>2632.5</v>
      </c>
      <c r="F204" s="36">
        <f t="shared" si="36"/>
        <v>97.5</v>
      </c>
    </row>
    <row r="205" spans="1:6" x14ac:dyDescent="0.25">
      <c r="A205" s="13">
        <v>3114</v>
      </c>
      <c r="B205" s="5" t="s">
        <v>115</v>
      </c>
      <c r="C205" s="55"/>
      <c r="D205" s="55"/>
      <c r="E205" s="55"/>
      <c r="F205" s="36"/>
    </row>
    <row r="206" spans="1:6" x14ac:dyDescent="0.25">
      <c r="A206" s="3">
        <v>312</v>
      </c>
      <c r="B206" s="7" t="s">
        <v>36</v>
      </c>
      <c r="C206" s="56">
        <f>C207</f>
        <v>300</v>
      </c>
      <c r="D206" s="56">
        <f t="shared" ref="D206:E206" si="37">D207</f>
        <v>0</v>
      </c>
      <c r="E206" s="56">
        <f t="shared" si="37"/>
        <v>270</v>
      </c>
      <c r="F206" s="36">
        <f t="shared" si="36"/>
        <v>90</v>
      </c>
    </row>
    <row r="207" spans="1:6" x14ac:dyDescent="0.25">
      <c r="A207" s="13">
        <v>3121</v>
      </c>
      <c r="B207" s="5" t="s">
        <v>36</v>
      </c>
      <c r="C207" s="55">
        <v>300</v>
      </c>
      <c r="D207" s="55"/>
      <c r="E207" s="55">
        <v>270</v>
      </c>
      <c r="F207" s="36">
        <f t="shared" si="36"/>
        <v>90</v>
      </c>
    </row>
    <row r="208" spans="1:6" x14ac:dyDescent="0.25">
      <c r="A208" s="3">
        <v>313</v>
      </c>
      <c r="B208" s="7" t="s">
        <v>37</v>
      </c>
      <c r="C208" s="56">
        <f>C209+C210</f>
        <v>450</v>
      </c>
      <c r="D208" s="56">
        <f t="shared" ref="D208:E208" si="38">SUM(D209:D210)</f>
        <v>0</v>
      </c>
      <c r="E208" s="56">
        <f t="shared" si="38"/>
        <v>434.39</v>
      </c>
      <c r="F208" s="36">
        <f t="shared" si="36"/>
        <v>96.531111111111116</v>
      </c>
    </row>
    <row r="209" spans="1:6" x14ac:dyDescent="0.25">
      <c r="A209" s="13">
        <v>3132</v>
      </c>
      <c r="B209" s="6" t="s">
        <v>38</v>
      </c>
      <c r="C209" s="55">
        <v>450</v>
      </c>
      <c r="D209" s="55"/>
      <c r="E209" s="55">
        <v>434.39</v>
      </c>
      <c r="F209" s="36">
        <f t="shared" si="36"/>
        <v>96.531111111111116</v>
      </c>
    </row>
    <row r="210" spans="1:6" ht="30" x14ac:dyDescent="0.25">
      <c r="A210" s="13">
        <v>3133</v>
      </c>
      <c r="B210" s="6" t="s">
        <v>39</v>
      </c>
      <c r="C210" s="55">
        <v>0</v>
      </c>
      <c r="D210" s="55"/>
      <c r="E210" s="55"/>
      <c r="F210" s="36"/>
    </row>
    <row r="211" spans="1:6" x14ac:dyDescent="0.25">
      <c r="A211" s="3">
        <v>32</v>
      </c>
      <c r="B211" s="7" t="s">
        <v>91</v>
      </c>
      <c r="C211" s="56">
        <f>C212+C217</f>
        <v>350</v>
      </c>
      <c r="D211" s="56">
        <f t="shared" ref="D211:E211" si="39">D212+D217</f>
        <v>0</v>
      </c>
      <c r="E211" s="56">
        <f t="shared" si="39"/>
        <v>333.5</v>
      </c>
      <c r="F211" s="36">
        <f t="shared" si="36"/>
        <v>95.285714285714278</v>
      </c>
    </row>
    <row r="212" spans="1:6" x14ac:dyDescent="0.25">
      <c r="A212" s="3">
        <v>321</v>
      </c>
      <c r="B212" s="7" t="s">
        <v>40</v>
      </c>
      <c r="C212" s="56">
        <f>C213+C214+C215+C216</f>
        <v>300</v>
      </c>
      <c r="D212" s="56">
        <f t="shared" ref="D212:E212" si="40">SUM(D213:D216)</f>
        <v>0</v>
      </c>
      <c r="E212" s="56">
        <f t="shared" si="40"/>
        <v>284.86</v>
      </c>
      <c r="F212" s="36">
        <f t="shared" si="36"/>
        <v>94.953333333333333</v>
      </c>
    </row>
    <row r="213" spans="1:6" x14ac:dyDescent="0.25">
      <c r="A213" s="13">
        <v>3211</v>
      </c>
      <c r="B213" s="5" t="s">
        <v>41</v>
      </c>
      <c r="C213" s="55"/>
      <c r="D213" s="55"/>
      <c r="E213" s="55"/>
      <c r="F213" s="36"/>
    </row>
    <row r="214" spans="1:6" ht="30" x14ac:dyDescent="0.25">
      <c r="A214" s="13">
        <v>3212</v>
      </c>
      <c r="B214" s="6" t="s">
        <v>42</v>
      </c>
      <c r="C214" s="55">
        <v>300</v>
      </c>
      <c r="D214" s="55"/>
      <c r="E214" s="55">
        <v>284.86</v>
      </c>
      <c r="F214" s="36">
        <f t="shared" si="36"/>
        <v>94.953333333333333</v>
      </c>
    </row>
    <row r="215" spans="1:6" x14ac:dyDescent="0.25">
      <c r="A215" s="13">
        <v>3213</v>
      </c>
      <c r="B215" s="6" t="s">
        <v>45</v>
      </c>
      <c r="C215" s="55"/>
      <c r="D215" s="55"/>
      <c r="E215" s="55">
        <v>0</v>
      </c>
      <c r="F215" s="36"/>
    </row>
    <row r="216" spans="1:6" x14ac:dyDescent="0.25">
      <c r="A216" s="13">
        <v>3214</v>
      </c>
      <c r="B216" s="6" t="s">
        <v>46</v>
      </c>
      <c r="C216" s="55"/>
      <c r="D216" s="55"/>
      <c r="E216" s="55"/>
      <c r="F216" s="36"/>
    </row>
    <row r="217" spans="1:6" x14ac:dyDescent="0.25">
      <c r="A217" s="3">
        <v>322</v>
      </c>
      <c r="B217" s="7" t="s">
        <v>43</v>
      </c>
      <c r="C217" s="56">
        <f>C218+C219</f>
        <v>50</v>
      </c>
      <c r="D217" s="56">
        <f t="shared" ref="D217:E217" si="41">SUM(D218:D219)</f>
        <v>0</v>
      </c>
      <c r="E217" s="56">
        <f t="shared" si="41"/>
        <v>48.64</v>
      </c>
      <c r="F217" s="36">
        <f t="shared" si="11"/>
        <v>97.28</v>
      </c>
    </row>
    <row r="218" spans="1:6" x14ac:dyDescent="0.25">
      <c r="A218" s="13">
        <v>3221</v>
      </c>
      <c r="B218" s="21" t="s">
        <v>44</v>
      </c>
      <c r="C218" s="55"/>
      <c r="D218" s="55"/>
      <c r="E218" s="55"/>
      <c r="F218" s="36"/>
    </row>
    <row r="219" spans="1:6" x14ac:dyDescent="0.25">
      <c r="A219" s="13">
        <v>3222</v>
      </c>
      <c r="B219" s="6" t="s">
        <v>47</v>
      </c>
      <c r="C219" s="55">
        <v>50</v>
      </c>
      <c r="D219" s="55"/>
      <c r="E219" s="55">
        <v>48.64</v>
      </c>
      <c r="F219" s="36">
        <f t="shared" si="11"/>
        <v>97.28</v>
      </c>
    </row>
    <row r="220" spans="1:6" x14ac:dyDescent="0.25">
      <c r="A220" s="13"/>
      <c r="B220" s="9" t="s">
        <v>92</v>
      </c>
      <c r="C220" s="44">
        <f>C202+C211</f>
        <v>3800</v>
      </c>
      <c r="D220" s="44">
        <f t="shared" ref="D220:E220" si="42">D202+D211</f>
        <v>0</v>
      </c>
      <c r="E220" s="44">
        <f t="shared" si="42"/>
        <v>3670.39</v>
      </c>
      <c r="F220" s="36">
        <f t="shared" ref="F220" si="43">E220/C220*100</f>
        <v>96.589210526315782</v>
      </c>
    </row>
    <row r="222" spans="1:6" x14ac:dyDescent="0.25">
      <c r="A222" s="24" t="s">
        <v>147</v>
      </c>
      <c r="F222" s="36"/>
    </row>
    <row r="223" spans="1:6" ht="51.75" x14ac:dyDescent="0.25">
      <c r="A223" s="3" t="s">
        <v>15</v>
      </c>
      <c r="B223" s="2" t="s">
        <v>16</v>
      </c>
      <c r="C223" s="53" t="s">
        <v>186</v>
      </c>
      <c r="D223" s="53" t="s">
        <v>187</v>
      </c>
      <c r="E223" s="48" t="s">
        <v>198</v>
      </c>
      <c r="F223" s="35" t="s">
        <v>17</v>
      </c>
    </row>
    <row r="224" spans="1:6" ht="15.75" x14ac:dyDescent="0.25">
      <c r="A224" s="3"/>
      <c r="B224" s="2">
        <v>1</v>
      </c>
      <c r="C224" s="53">
        <v>2</v>
      </c>
      <c r="D224" s="53">
        <v>3</v>
      </c>
      <c r="E224" s="53">
        <v>4</v>
      </c>
      <c r="F224" s="35" t="s">
        <v>118</v>
      </c>
    </row>
    <row r="225" spans="1:6" x14ac:dyDescent="0.25">
      <c r="A225" s="3">
        <v>31</v>
      </c>
      <c r="B225" s="7" t="s">
        <v>33</v>
      </c>
      <c r="C225" s="44">
        <f>C226+C229+C231</f>
        <v>974000</v>
      </c>
      <c r="D225" s="44">
        <f>D226+D229+D231</f>
        <v>0</v>
      </c>
      <c r="E225" s="44">
        <f>E226+E229+E231</f>
        <v>962011.71000000008</v>
      </c>
      <c r="F225" s="36">
        <f t="shared" ref="F225:F284" si="44">E225/C225*100</f>
        <v>98.76916940451747</v>
      </c>
    </row>
    <row r="226" spans="1:6" x14ac:dyDescent="0.25">
      <c r="A226" s="3">
        <v>311</v>
      </c>
      <c r="B226" s="7" t="s">
        <v>34</v>
      </c>
      <c r="C226" s="44">
        <f>C227+C228</f>
        <v>810000</v>
      </c>
      <c r="D226" s="44">
        <f>SUM(D227:D228)</f>
        <v>0</v>
      </c>
      <c r="E226" s="44">
        <f>SUM(E227:E228)</f>
        <v>800696.06</v>
      </c>
      <c r="F226" s="36">
        <f t="shared" si="44"/>
        <v>98.851365432098774</v>
      </c>
    </row>
    <row r="227" spans="1:6" x14ac:dyDescent="0.25">
      <c r="A227" s="13">
        <v>3111</v>
      </c>
      <c r="B227" s="5" t="s">
        <v>35</v>
      </c>
      <c r="C227" s="55">
        <v>810000</v>
      </c>
      <c r="D227" s="55"/>
      <c r="E227" s="55">
        <v>800696.06</v>
      </c>
      <c r="F227" s="36">
        <f t="shared" si="44"/>
        <v>98.851365432098774</v>
      </c>
    </row>
    <row r="228" spans="1:6" x14ac:dyDescent="0.25">
      <c r="A228" s="13">
        <v>3114</v>
      </c>
      <c r="B228" s="5" t="s">
        <v>115</v>
      </c>
      <c r="C228" s="55"/>
      <c r="D228" s="55"/>
      <c r="E228" s="55"/>
      <c r="F228" s="36"/>
    </row>
    <row r="229" spans="1:6" x14ac:dyDescent="0.25">
      <c r="A229" s="3">
        <v>312</v>
      </c>
      <c r="B229" s="7" t="s">
        <v>36</v>
      </c>
      <c r="C229" s="56">
        <f>C230</f>
        <v>30000</v>
      </c>
      <c r="D229" s="56">
        <f t="shared" ref="D229:E229" si="45">D230</f>
        <v>0</v>
      </c>
      <c r="E229" s="56">
        <f t="shared" si="45"/>
        <v>29220.27</v>
      </c>
      <c r="F229" s="36">
        <f t="shared" si="44"/>
        <v>97.400900000000007</v>
      </c>
    </row>
    <row r="230" spans="1:6" x14ac:dyDescent="0.25">
      <c r="A230" s="13">
        <v>3121</v>
      </c>
      <c r="B230" s="5" t="s">
        <v>36</v>
      </c>
      <c r="C230" s="55">
        <v>30000</v>
      </c>
      <c r="D230" s="55"/>
      <c r="E230" s="55">
        <v>29220.27</v>
      </c>
      <c r="F230" s="36">
        <f t="shared" si="44"/>
        <v>97.400900000000007</v>
      </c>
    </row>
    <row r="231" spans="1:6" x14ac:dyDescent="0.25">
      <c r="A231" s="3">
        <v>313</v>
      </c>
      <c r="B231" s="7" t="s">
        <v>37</v>
      </c>
      <c r="C231" s="56">
        <f>C232+C233</f>
        <v>134000</v>
      </c>
      <c r="D231" s="56">
        <f t="shared" ref="D231:E231" si="46">SUM(D232:D233)</f>
        <v>0</v>
      </c>
      <c r="E231" s="56">
        <f t="shared" si="46"/>
        <v>132095.38</v>
      </c>
      <c r="F231" s="36">
        <f t="shared" si="44"/>
        <v>98.578641791044774</v>
      </c>
    </row>
    <row r="232" spans="1:6" x14ac:dyDescent="0.25">
      <c r="A232" s="13">
        <v>3132</v>
      </c>
      <c r="B232" s="6" t="s">
        <v>38</v>
      </c>
      <c r="C232" s="55">
        <v>134000</v>
      </c>
      <c r="D232" s="55"/>
      <c r="E232" s="55">
        <v>132095.38</v>
      </c>
      <c r="F232" s="36">
        <f t="shared" si="44"/>
        <v>98.578641791044774</v>
      </c>
    </row>
    <row r="233" spans="1:6" ht="30" x14ac:dyDescent="0.25">
      <c r="A233" s="13">
        <v>3133</v>
      </c>
      <c r="B233" s="6" t="s">
        <v>39</v>
      </c>
      <c r="C233" s="55">
        <v>0</v>
      </c>
      <c r="D233" s="55"/>
      <c r="E233" s="55"/>
      <c r="F233" s="36"/>
    </row>
    <row r="234" spans="1:6" x14ac:dyDescent="0.25">
      <c r="A234" s="3">
        <v>32</v>
      </c>
      <c r="B234" s="7" t="s">
        <v>91</v>
      </c>
      <c r="C234" s="56">
        <f>C235+C240+C247+C257+C259</f>
        <v>85700</v>
      </c>
      <c r="D234" s="56">
        <f t="shared" ref="D234:E234" si="47">D235+D240+D247+D257+D259</f>
        <v>0</v>
      </c>
      <c r="E234" s="56">
        <f t="shared" si="47"/>
        <v>85263.12</v>
      </c>
      <c r="F234" s="36">
        <f t="shared" si="44"/>
        <v>99.490221703617266</v>
      </c>
    </row>
    <row r="235" spans="1:6" x14ac:dyDescent="0.25">
      <c r="A235" s="3">
        <v>321</v>
      </c>
      <c r="B235" s="7" t="s">
        <v>40</v>
      </c>
      <c r="C235" s="56">
        <f>C236+C237+C238+C239</f>
        <v>35000</v>
      </c>
      <c r="D235" s="56">
        <f t="shared" ref="D235:E235" si="48">SUM(D236:D239)</f>
        <v>0</v>
      </c>
      <c r="E235" s="56">
        <f t="shared" si="48"/>
        <v>35085.480000000003</v>
      </c>
      <c r="F235" s="36">
        <f t="shared" si="44"/>
        <v>100.24422857142858</v>
      </c>
    </row>
    <row r="236" spans="1:6" x14ac:dyDescent="0.25">
      <c r="A236" s="13">
        <v>3211</v>
      </c>
      <c r="B236" s="5" t="s">
        <v>41</v>
      </c>
      <c r="C236" s="55"/>
      <c r="D236" s="55"/>
      <c r="E236" s="55"/>
      <c r="F236" s="36"/>
    </row>
    <row r="237" spans="1:6" ht="30" x14ac:dyDescent="0.25">
      <c r="A237" s="13">
        <v>3212</v>
      </c>
      <c r="B237" s="6" t="s">
        <v>42</v>
      </c>
      <c r="C237" s="55">
        <v>35000</v>
      </c>
      <c r="D237" s="55"/>
      <c r="E237" s="55">
        <v>35085.480000000003</v>
      </c>
      <c r="F237" s="36">
        <f t="shared" si="44"/>
        <v>100.24422857142858</v>
      </c>
    </row>
    <row r="238" spans="1:6" x14ac:dyDescent="0.25">
      <c r="A238" s="13">
        <v>3213</v>
      </c>
      <c r="B238" s="6" t="s">
        <v>45</v>
      </c>
      <c r="C238" s="55"/>
      <c r="D238" s="55"/>
      <c r="E238" s="55">
        <v>0</v>
      </c>
      <c r="F238" s="36"/>
    </row>
    <row r="239" spans="1:6" x14ac:dyDescent="0.25">
      <c r="A239" s="13">
        <v>3214</v>
      </c>
      <c r="B239" s="6" t="s">
        <v>46</v>
      </c>
      <c r="C239" s="55"/>
      <c r="D239" s="55"/>
      <c r="E239" s="55"/>
      <c r="F239" s="36"/>
    </row>
    <row r="240" spans="1:6" x14ac:dyDescent="0.25">
      <c r="A240" s="3">
        <v>322</v>
      </c>
      <c r="B240" s="7" t="s">
        <v>43</v>
      </c>
      <c r="C240" s="56">
        <f>C241+C242+C243+C244+C245+C246</f>
        <v>47500</v>
      </c>
      <c r="D240" s="56">
        <f t="shared" ref="D240:E240" si="49">SUM(D241:D246)</f>
        <v>0</v>
      </c>
      <c r="E240" s="56">
        <f t="shared" si="49"/>
        <v>47187.64</v>
      </c>
      <c r="F240" s="36">
        <f t="shared" si="44"/>
        <v>99.342399999999998</v>
      </c>
    </row>
    <row r="241" spans="1:6" x14ac:dyDescent="0.25">
      <c r="A241" s="13">
        <v>3221</v>
      </c>
      <c r="B241" s="21" t="s">
        <v>44</v>
      </c>
      <c r="C241" s="55">
        <v>500</v>
      </c>
      <c r="D241" s="55"/>
      <c r="E241" s="55">
        <v>475.32</v>
      </c>
      <c r="F241" s="36">
        <f t="shared" si="44"/>
        <v>95.064000000000007</v>
      </c>
    </row>
    <row r="242" spans="1:6" x14ac:dyDescent="0.25">
      <c r="A242" s="13">
        <v>3222</v>
      </c>
      <c r="B242" s="6" t="s">
        <v>47</v>
      </c>
      <c r="C242" s="55">
        <v>47000</v>
      </c>
      <c r="D242" s="55"/>
      <c r="E242" s="55">
        <v>46712.32</v>
      </c>
      <c r="F242" s="36">
        <f t="shared" si="44"/>
        <v>99.387914893617022</v>
      </c>
    </row>
    <row r="243" spans="1:6" x14ac:dyDescent="0.25">
      <c r="A243" s="13">
        <v>3223</v>
      </c>
      <c r="B243" s="6" t="s">
        <v>48</v>
      </c>
      <c r="C243" s="55"/>
      <c r="D243" s="55"/>
      <c r="E243" s="55">
        <v>0</v>
      </c>
      <c r="F243" s="36"/>
    </row>
    <row r="244" spans="1:6" ht="30" x14ac:dyDescent="0.25">
      <c r="A244" s="13">
        <v>3224</v>
      </c>
      <c r="B244" s="6" t="s">
        <v>49</v>
      </c>
      <c r="C244" s="55"/>
      <c r="D244" s="55"/>
      <c r="E244" s="55"/>
      <c r="F244" s="36"/>
    </row>
    <row r="245" spans="1:6" x14ac:dyDescent="0.25">
      <c r="A245" s="13">
        <v>3225</v>
      </c>
      <c r="B245" s="6" t="s">
        <v>50</v>
      </c>
      <c r="C245" s="55"/>
      <c r="D245" s="55"/>
      <c r="E245" s="55"/>
      <c r="F245" s="36"/>
    </row>
    <row r="246" spans="1:6" x14ac:dyDescent="0.25">
      <c r="A246" s="13">
        <v>3227</v>
      </c>
      <c r="B246" s="6" t="s">
        <v>51</v>
      </c>
      <c r="C246" s="55"/>
      <c r="D246" s="55"/>
      <c r="E246" s="55"/>
      <c r="F246" s="36"/>
    </row>
    <row r="247" spans="1:6" x14ac:dyDescent="0.25">
      <c r="A247" s="3">
        <v>323</v>
      </c>
      <c r="B247" s="8" t="s">
        <v>52</v>
      </c>
      <c r="C247" s="56">
        <f>C248+C249+C250+C251+C252+C253+C254+C255+C256</f>
        <v>1200</v>
      </c>
      <c r="D247" s="56">
        <f t="shared" ref="D247:E247" si="50">SUM(D248:D256)</f>
        <v>0</v>
      </c>
      <c r="E247" s="56">
        <f t="shared" si="50"/>
        <v>1170</v>
      </c>
      <c r="F247" s="36">
        <f t="shared" si="44"/>
        <v>97.5</v>
      </c>
    </row>
    <row r="248" spans="1:6" x14ac:dyDescent="0.25">
      <c r="A248" s="13">
        <v>3231</v>
      </c>
      <c r="B248" s="6" t="s">
        <v>53</v>
      </c>
      <c r="C248" s="55">
        <v>1200</v>
      </c>
      <c r="D248" s="55"/>
      <c r="E248" s="55">
        <v>1170</v>
      </c>
      <c r="F248" s="36">
        <f t="shared" si="44"/>
        <v>97.5</v>
      </c>
    </row>
    <row r="249" spans="1:6" x14ac:dyDescent="0.25">
      <c r="A249" s="13">
        <v>3232</v>
      </c>
      <c r="B249" s="6" t="s">
        <v>138</v>
      </c>
      <c r="C249" s="55"/>
      <c r="D249" s="55"/>
      <c r="E249" s="55"/>
      <c r="F249" s="36"/>
    </row>
    <row r="250" spans="1:6" x14ac:dyDescent="0.25">
      <c r="A250" s="13">
        <v>3233</v>
      </c>
      <c r="B250" s="6" t="s">
        <v>55</v>
      </c>
      <c r="C250" s="55"/>
      <c r="D250" s="55"/>
      <c r="E250" s="55"/>
      <c r="F250" s="36"/>
    </row>
    <row r="251" spans="1:6" x14ac:dyDescent="0.25">
      <c r="A251" s="13">
        <v>3234</v>
      </c>
      <c r="B251" s="6" t="s">
        <v>56</v>
      </c>
      <c r="C251" s="55"/>
      <c r="D251" s="55"/>
      <c r="E251" s="55"/>
      <c r="F251" s="36"/>
    </row>
    <row r="252" spans="1:6" x14ac:dyDescent="0.25">
      <c r="A252" s="13">
        <v>3235</v>
      </c>
      <c r="B252" s="6" t="s">
        <v>57</v>
      </c>
      <c r="C252" s="55"/>
      <c r="D252" s="55"/>
      <c r="E252" s="55"/>
      <c r="F252" s="36"/>
    </row>
    <row r="253" spans="1:6" x14ac:dyDescent="0.25">
      <c r="A253" s="13">
        <v>3236</v>
      </c>
      <c r="B253" s="6" t="s">
        <v>58</v>
      </c>
      <c r="C253" s="55"/>
      <c r="D253" s="55"/>
      <c r="E253" s="55"/>
      <c r="F253" s="36"/>
    </row>
    <row r="254" spans="1:6" x14ac:dyDescent="0.25">
      <c r="A254" s="13">
        <v>3237</v>
      </c>
      <c r="B254" s="6" t="s">
        <v>59</v>
      </c>
      <c r="C254" s="55"/>
      <c r="D254" s="55"/>
      <c r="E254" s="55"/>
      <c r="F254" s="36"/>
    </row>
    <row r="255" spans="1:6" x14ac:dyDescent="0.25">
      <c r="A255" s="13">
        <v>3238</v>
      </c>
      <c r="B255" s="6" t="s">
        <v>60</v>
      </c>
      <c r="C255" s="55"/>
      <c r="D255" s="55"/>
      <c r="E255" s="55"/>
      <c r="F255" s="36"/>
    </row>
    <row r="256" spans="1:6" x14ac:dyDescent="0.25">
      <c r="A256" s="13">
        <v>3239</v>
      </c>
      <c r="B256" s="6" t="s">
        <v>61</v>
      </c>
      <c r="C256" s="55"/>
      <c r="D256" s="55"/>
      <c r="E256" s="55"/>
      <c r="F256" s="36"/>
    </row>
    <row r="257" spans="1:6" x14ac:dyDescent="0.25">
      <c r="A257" s="3">
        <v>324</v>
      </c>
      <c r="B257" s="8" t="s">
        <v>62</v>
      </c>
      <c r="C257" s="56">
        <f>C258</f>
        <v>0</v>
      </c>
      <c r="D257" s="56"/>
      <c r="E257" s="56">
        <f>E258</f>
        <v>0</v>
      </c>
      <c r="F257" s="36"/>
    </row>
    <row r="258" spans="1:6" x14ac:dyDescent="0.25">
      <c r="A258" s="13">
        <v>3241</v>
      </c>
      <c r="B258" s="6" t="s">
        <v>62</v>
      </c>
      <c r="C258" s="55"/>
      <c r="D258" s="55"/>
      <c r="E258" s="55"/>
      <c r="F258" s="36"/>
    </row>
    <row r="259" spans="1:6" x14ac:dyDescent="0.25">
      <c r="A259" s="3">
        <v>329</v>
      </c>
      <c r="B259" s="8" t="s">
        <v>63</v>
      </c>
      <c r="C259" s="56">
        <f>C260+C261+C262+C263+C264+C265+C266</f>
        <v>2000</v>
      </c>
      <c r="D259" s="56">
        <f t="shared" ref="D259:E259" si="51">SUM(D260:D266)</f>
        <v>0</v>
      </c>
      <c r="E259" s="56">
        <f t="shared" si="51"/>
        <v>1820</v>
      </c>
      <c r="F259" s="36">
        <f t="shared" si="44"/>
        <v>91</v>
      </c>
    </row>
    <row r="260" spans="1:6" x14ac:dyDescent="0.25">
      <c r="A260" s="13">
        <v>3291</v>
      </c>
      <c r="B260" s="6" t="s">
        <v>64</v>
      </c>
      <c r="C260" s="55"/>
      <c r="D260" s="55"/>
      <c r="E260" s="55"/>
      <c r="F260" s="36"/>
    </row>
    <row r="261" spans="1:6" x14ac:dyDescent="0.25">
      <c r="A261" s="13">
        <v>3292</v>
      </c>
      <c r="B261" s="6" t="s">
        <v>65</v>
      </c>
      <c r="C261" s="55"/>
      <c r="D261" s="55"/>
      <c r="E261" s="55">
        <v>0</v>
      </c>
      <c r="F261" s="36"/>
    </row>
    <row r="262" spans="1:6" x14ac:dyDescent="0.25">
      <c r="A262" s="13">
        <v>3293</v>
      </c>
      <c r="B262" s="6" t="s">
        <v>66</v>
      </c>
      <c r="C262" s="55"/>
      <c r="D262" s="55"/>
      <c r="E262" s="55"/>
      <c r="F262" s="36"/>
    </row>
    <row r="263" spans="1:6" x14ac:dyDescent="0.25">
      <c r="A263" s="13">
        <v>3294</v>
      </c>
      <c r="B263" s="6" t="s">
        <v>67</v>
      </c>
      <c r="C263" s="55"/>
      <c r="D263" s="55"/>
      <c r="E263" s="55"/>
      <c r="F263" s="36"/>
    </row>
    <row r="264" spans="1:6" x14ac:dyDescent="0.25">
      <c r="A264" s="13">
        <v>3295</v>
      </c>
      <c r="B264" s="6" t="s">
        <v>68</v>
      </c>
      <c r="C264" s="55">
        <v>2000</v>
      </c>
      <c r="D264" s="55"/>
      <c r="E264" s="55">
        <v>1820</v>
      </c>
      <c r="F264" s="36">
        <f t="shared" si="44"/>
        <v>91</v>
      </c>
    </row>
    <row r="265" spans="1:6" x14ac:dyDescent="0.25">
      <c r="A265" s="13">
        <v>3296</v>
      </c>
      <c r="B265" s="6" t="s">
        <v>69</v>
      </c>
      <c r="C265" s="55"/>
      <c r="D265" s="55"/>
      <c r="E265" s="55"/>
      <c r="F265" s="36"/>
    </row>
    <row r="266" spans="1:6" x14ac:dyDescent="0.25">
      <c r="A266" s="13">
        <v>3299</v>
      </c>
      <c r="B266" s="6" t="s">
        <v>63</v>
      </c>
      <c r="C266" s="55"/>
      <c r="D266" s="55"/>
      <c r="E266" s="55"/>
      <c r="F266" s="36"/>
    </row>
    <row r="267" spans="1:6" x14ac:dyDescent="0.25">
      <c r="A267" s="3">
        <v>34</v>
      </c>
      <c r="B267" s="8" t="s">
        <v>70</v>
      </c>
      <c r="C267" s="56">
        <f>C268</f>
        <v>0</v>
      </c>
      <c r="D267" s="56">
        <f t="shared" ref="D267:E267" si="52">D268</f>
        <v>0</v>
      </c>
      <c r="E267" s="56">
        <f t="shared" si="52"/>
        <v>0</v>
      </c>
      <c r="F267" s="36"/>
    </row>
    <row r="268" spans="1:6" x14ac:dyDescent="0.25">
      <c r="A268" s="3">
        <v>343</v>
      </c>
      <c r="B268" s="8" t="s">
        <v>71</v>
      </c>
      <c r="C268" s="56">
        <f>SUM(C269:C271)</f>
        <v>0</v>
      </c>
      <c r="D268" s="56">
        <f t="shared" ref="D268:E268" si="53">SUM(D269:D271)</f>
        <v>0</v>
      </c>
      <c r="E268" s="56">
        <f t="shared" si="53"/>
        <v>0</v>
      </c>
      <c r="F268" s="36"/>
    </row>
    <row r="269" spans="1:6" x14ac:dyDescent="0.25">
      <c r="A269" s="13">
        <v>3431</v>
      </c>
      <c r="B269" s="6" t="s">
        <v>72</v>
      </c>
      <c r="C269" s="55"/>
      <c r="D269" s="55"/>
      <c r="E269" s="55">
        <v>0</v>
      </c>
      <c r="F269" s="36"/>
    </row>
    <row r="270" spans="1:6" x14ac:dyDescent="0.25">
      <c r="A270" s="13">
        <v>3433</v>
      </c>
      <c r="B270" s="6" t="s">
        <v>73</v>
      </c>
      <c r="C270" s="55"/>
      <c r="D270" s="55"/>
      <c r="E270" s="55"/>
      <c r="F270" s="36"/>
    </row>
    <row r="271" spans="1:6" x14ac:dyDescent="0.25">
      <c r="A271" s="13">
        <v>3434</v>
      </c>
      <c r="B271" s="6" t="s">
        <v>74</v>
      </c>
      <c r="C271" s="55">
        <v>0</v>
      </c>
      <c r="D271" s="55"/>
      <c r="E271" s="55"/>
      <c r="F271" s="36"/>
    </row>
    <row r="272" spans="1:6" ht="30" x14ac:dyDescent="0.25">
      <c r="A272" s="3">
        <v>372</v>
      </c>
      <c r="B272" s="8" t="s">
        <v>114</v>
      </c>
      <c r="C272" s="56">
        <f>C273</f>
        <v>10000</v>
      </c>
      <c r="D272" s="56">
        <f t="shared" ref="D272:E272" si="54">D273</f>
        <v>0</v>
      </c>
      <c r="E272" s="56">
        <f t="shared" si="54"/>
        <v>9788.51</v>
      </c>
      <c r="F272" s="36">
        <f t="shared" si="44"/>
        <v>97.885100000000008</v>
      </c>
    </row>
    <row r="273" spans="1:6" x14ac:dyDescent="0.25">
      <c r="A273" s="13">
        <v>3722</v>
      </c>
      <c r="B273" s="6" t="s">
        <v>77</v>
      </c>
      <c r="C273" s="55">
        <v>10000</v>
      </c>
      <c r="D273" s="55"/>
      <c r="E273" s="55">
        <v>9788.51</v>
      </c>
      <c r="F273" s="36">
        <f t="shared" si="44"/>
        <v>97.885100000000008</v>
      </c>
    </row>
    <row r="274" spans="1:6" x14ac:dyDescent="0.25">
      <c r="A274" s="3">
        <v>38</v>
      </c>
      <c r="B274" s="8" t="s">
        <v>36</v>
      </c>
      <c r="C274" s="56"/>
      <c r="D274" s="56"/>
      <c r="E274" s="56">
        <v>0</v>
      </c>
      <c r="F274" s="36"/>
    </row>
    <row r="275" spans="1:6" x14ac:dyDescent="0.25">
      <c r="A275" s="3">
        <v>381</v>
      </c>
      <c r="B275" s="8" t="s">
        <v>78</v>
      </c>
      <c r="C275" s="56"/>
      <c r="D275" s="56"/>
      <c r="E275" s="56">
        <v>0</v>
      </c>
      <c r="F275" s="36"/>
    </row>
    <row r="276" spans="1:6" x14ac:dyDescent="0.25">
      <c r="A276" s="13">
        <v>3812</v>
      </c>
      <c r="B276" s="6" t="s">
        <v>80</v>
      </c>
      <c r="C276" s="55"/>
      <c r="D276" s="55"/>
      <c r="E276" s="55">
        <v>0</v>
      </c>
      <c r="F276" s="36"/>
    </row>
    <row r="277" spans="1:6" ht="30" x14ac:dyDescent="0.25">
      <c r="A277" s="3">
        <v>4</v>
      </c>
      <c r="B277" s="8" t="s">
        <v>87</v>
      </c>
      <c r="C277" s="56">
        <f>C278+C279+C282</f>
        <v>4000</v>
      </c>
      <c r="D277" s="56">
        <f t="shared" ref="D277:E277" si="55">D278+D279+D282</f>
        <v>0</v>
      </c>
      <c r="E277" s="56">
        <f t="shared" si="55"/>
        <v>4093.6</v>
      </c>
      <c r="F277" s="36">
        <f t="shared" si="44"/>
        <v>102.34</v>
      </c>
    </row>
    <row r="278" spans="1:6" x14ac:dyDescent="0.25">
      <c r="A278" s="3">
        <v>421</v>
      </c>
      <c r="B278" s="8" t="s">
        <v>82</v>
      </c>
      <c r="C278" s="56"/>
      <c r="D278" s="56"/>
      <c r="E278" s="56"/>
      <c r="F278" s="36"/>
    </row>
    <row r="279" spans="1:6" x14ac:dyDescent="0.25">
      <c r="A279" s="3">
        <v>422</v>
      </c>
      <c r="B279" s="8" t="s">
        <v>81</v>
      </c>
      <c r="C279" s="56">
        <f>C280+C281</f>
        <v>0</v>
      </c>
      <c r="D279" s="56">
        <f t="shared" ref="D279:E279" si="56">D280+D281</f>
        <v>0</v>
      </c>
      <c r="E279" s="56">
        <f t="shared" si="56"/>
        <v>0</v>
      </c>
      <c r="F279" s="36"/>
    </row>
    <row r="280" spans="1:6" x14ac:dyDescent="0.25">
      <c r="A280" s="13">
        <v>4221</v>
      </c>
      <c r="B280" s="6" t="s">
        <v>83</v>
      </c>
      <c r="C280" s="55"/>
      <c r="D280" s="55"/>
      <c r="E280" s="55"/>
      <c r="F280" s="36"/>
    </row>
    <row r="281" spans="1:6" x14ac:dyDescent="0.25">
      <c r="A281" s="13">
        <v>4222</v>
      </c>
      <c r="B281" s="6" t="s">
        <v>84</v>
      </c>
      <c r="C281" s="55"/>
      <c r="D281" s="55"/>
      <c r="E281" s="55"/>
      <c r="F281" s="36"/>
    </row>
    <row r="282" spans="1:6" ht="30" x14ac:dyDescent="0.25">
      <c r="A282" s="3">
        <v>424</v>
      </c>
      <c r="B282" s="8" t="s">
        <v>85</v>
      </c>
      <c r="C282" s="56">
        <f>C283</f>
        <v>4000</v>
      </c>
      <c r="D282" s="56">
        <f t="shared" ref="D282:E282" si="57">D283</f>
        <v>0</v>
      </c>
      <c r="E282" s="56">
        <f t="shared" si="57"/>
        <v>4093.6</v>
      </c>
      <c r="F282" s="36">
        <f t="shared" si="44"/>
        <v>102.34</v>
      </c>
    </row>
    <row r="283" spans="1:6" x14ac:dyDescent="0.25">
      <c r="A283" s="13">
        <v>4241</v>
      </c>
      <c r="B283" s="6" t="s">
        <v>86</v>
      </c>
      <c r="C283" s="55">
        <v>4000</v>
      </c>
      <c r="D283" s="55"/>
      <c r="E283" s="55">
        <v>4093.6</v>
      </c>
      <c r="F283" s="36">
        <f t="shared" si="44"/>
        <v>102.34</v>
      </c>
    </row>
    <row r="284" spans="1:6" x14ac:dyDescent="0.25">
      <c r="A284" s="13"/>
      <c r="B284" s="9" t="s">
        <v>92</v>
      </c>
      <c r="C284" s="44">
        <f>C225+C234+C272+C282</f>
        <v>1073700</v>
      </c>
      <c r="D284" s="44">
        <f>D235+D240+D247+D257+D259+D268+D272+D282+D225</f>
        <v>0</v>
      </c>
      <c r="E284" s="44">
        <f>E235+E240+E247+E257+E259+E268+E272+E282+E225</f>
        <v>1061156.9400000002</v>
      </c>
      <c r="F284" s="36">
        <f t="shared" si="44"/>
        <v>98.831791003073505</v>
      </c>
    </row>
    <row r="286" spans="1:6" x14ac:dyDescent="0.25">
      <c r="A286" s="24" t="s">
        <v>141</v>
      </c>
    </row>
    <row r="287" spans="1:6" ht="51.75" x14ac:dyDescent="0.25">
      <c r="A287" s="3" t="s">
        <v>15</v>
      </c>
      <c r="B287" s="2" t="s">
        <v>16</v>
      </c>
      <c r="C287" s="53" t="s">
        <v>186</v>
      </c>
      <c r="D287" s="53" t="s">
        <v>187</v>
      </c>
      <c r="E287" s="48" t="s">
        <v>198</v>
      </c>
      <c r="F287" s="35" t="s">
        <v>17</v>
      </c>
    </row>
    <row r="288" spans="1:6" ht="15.75" x14ac:dyDescent="0.25">
      <c r="A288" s="3"/>
      <c r="B288" s="2">
        <v>1</v>
      </c>
      <c r="C288" s="53">
        <v>2</v>
      </c>
      <c r="D288" s="53">
        <v>3</v>
      </c>
      <c r="E288" s="53">
        <v>4</v>
      </c>
      <c r="F288" s="35" t="s">
        <v>118</v>
      </c>
    </row>
    <row r="289" spans="1:6" x14ac:dyDescent="0.25">
      <c r="A289" s="3">
        <v>322</v>
      </c>
      <c r="B289" s="7" t="s">
        <v>43</v>
      </c>
      <c r="C289" s="56">
        <f>SUM(C290:C295)</f>
        <v>300</v>
      </c>
      <c r="D289" s="56">
        <f t="shared" ref="D289:E289" si="58">SUM(D290:D295)</f>
        <v>0</v>
      </c>
      <c r="E289" s="56">
        <f t="shared" si="58"/>
        <v>140.6</v>
      </c>
      <c r="F289" s="36">
        <f t="shared" ref="F289:F294" si="59">E289/C289*100</f>
        <v>46.86666666666666</v>
      </c>
    </row>
    <row r="290" spans="1:6" x14ac:dyDescent="0.25">
      <c r="A290" s="13">
        <v>3221</v>
      </c>
      <c r="B290" s="21" t="s">
        <v>44</v>
      </c>
      <c r="C290" s="55"/>
      <c r="D290" s="55"/>
      <c r="E290" s="55"/>
      <c r="F290" s="36"/>
    </row>
    <row r="291" spans="1:6" x14ac:dyDescent="0.25">
      <c r="A291" s="13">
        <v>3222</v>
      </c>
      <c r="B291" s="6" t="s">
        <v>47</v>
      </c>
      <c r="C291" s="55"/>
      <c r="D291" s="55"/>
      <c r="E291" s="55"/>
      <c r="F291" s="36"/>
    </row>
    <row r="292" spans="1:6" x14ac:dyDescent="0.25">
      <c r="A292" s="13">
        <v>3223</v>
      </c>
      <c r="B292" s="6" t="s">
        <v>48</v>
      </c>
      <c r="C292" s="55"/>
      <c r="D292" s="55"/>
      <c r="E292" s="55"/>
      <c r="F292" s="36"/>
    </row>
    <row r="293" spans="1:6" ht="30" x14ac:dyDescent="0.25">
      <c r="A293" s="13">
        <v>3224</v>
      </c>
      <c r="B293" s="6" t="s">
        <v>49</v>
      </c>
      <c r="C293" s="55"/>
      <c r="D293" s="55"/>
      <c r="E293" s="55">
        <v>0</v>
      </c>
      <c r="F293" s="36"/>
    </row>
    <row r="294" spans="1:6" x14ac:dyDescent="0.25">
      <c r="A294" s="13">
        <v>3299</v>
      </c>
      <c r="B294" s="6" t="s">
        <v>116</v>
      </c>
      <c r="C294" s="55">
        <v>300</v>
      </c>
      <c r="D294" s="55"/>
      <c r="E294" s="55">
        <v>140.6</v>
      </c>
      <c r="F294" s="36">
        <f t="shared" si="59"/>
        <v>46.86666666666666</v>
      </c>
    </row>
    <row r="295" spans="1:6" x14ac:dyDescent="0.25">
      <c r="A295" s="13">
        <v>3225</v>
      </c>
      <c r="B295" s="6" t="s">
        <v>50</v>
      </c>
      <c r="C295" s="55"/>
      <c r="D295" s="55"/>
      <c r="E295" s="55"/>
      <c r="F295" s="36"/>
    </row>
    <row r="296" spans="1:6" x14ac:dyDescent="0.25">
      <c r="A296" s="3">
        <v>323</v>
      </c>
      <c r="B296" s="8" t="s">
        <v>52</v>
      </c>
      <c r="C296" s="56">
        <f>SUM(C297:C298)</f>
        <v>0</v>
      </c>
      <c r="D296" s="56">
        <f t="shared" ref="D296:E296" si="60">SUM(D297:D298)</f>
        <v>0</v>
      </c>
      <c r="E296" s="56">
        <f t="shared" si="60"/>
        <v>0</v>
      </c>
      <c r="F296" s="36"/>
    </row>
    <row r="297" spans="1:6" x14ac:dyDescent="0.25">
      <c r="A297" s="13">
        <v>3231</v>
      </c>
      <c r="B297" s="6" t="s">
        <v>53</v>
      </c>
      <c r="C297" s="55"/>
      <c r="D297" s="55"/>
      <c r="E297" s="55"/>
      <c r="F297" s="36">
        <f>E300/C300*100</f>
        <v>99.711111111111109</v>
      </c>
    </row>
    <row r="298" spans="1:6" x14ac:dyDescent="0.25">
      <c r="A298" s="13">
        <v>3232</v>
      </c>
      <c r="B298" s="6" t="s">
        <v>138</v>
      </c>
      <c r="C298" s="55"/>
      <c r="D298" s="55"/>
      <c r="E298" s="55"/>
      <c r="F298" s="36"/>
    </row>
    <row r="299" spans="1:6" x14ac:dyDescent="0.25">
      <c r="A299" s="3">
        <v>3721</v>
      </c>
      <c r="B299" s="8" t="s">
        <v>117</v>
      </c>
      <c r="C299" s="56"/>
      <c r="D299" s="56"/>
      <c r="E299" s="56"/>
      <c r="F299" s="36">
        <f>E302/C302*100</f>
        <v>99.711111111111109</v>
      </c>
    </row>
    <row r="300" spans="1:6" ht="30" x14ac:dyDescent="0.25">
      <c r="A300" s="3">
        <v>42</v>
      </c>
      <c r="B300" s="8" t="s">
        <v>87</v>
      </c>
      <c r="C300" s="56">
        <f>C301+C302</f>
        <v>2700</v>
      </c>
      <c r="D300" s="56">
        <f t="shared" ref="D300:E300" si="61">D301+D302+D304</f>
        <v>0</v>
      </c>
      <c r="E300" s="56">
        <f t="shared" si="61"/>
        <v>2692.2</v>
      </c>
      <c r="F300" s="36">
        <f>E305/C305*100</f>
        <v>94.426666666666662</v>
      </c>
    </row>
    <row r="301" spans="1:6" x14ac:dyDescent="0.25">
      <c r="A301" s="13">
        <v>421</v>
      </c>
      <c r="B301" s="6" t="s">
        <v>136</v>
      </c>
      <c r="C301" s="55"/>
      <c r="D301" s="55"/>
      <c r="E301" s="55"/>
    </row>
    <row r="302" spans="1:6" x14ac:dyDescent="0.25">
      <c r="A302" s="13">
        <v>422</v>
      </c>
      <c r="B302" s="6" t="s">
        <v>137</v>
      </c>
      <c r="C302" s="55">
        <v>2700</v>
      </c>
      <c r="D302" s="55"/>
      <c r="E302" s="55">
        <v>2692.2</v>
      </c>
    </row>
    <row r="303" spans="1:6" ht="30" x14ac:dyDescent="0.25">
      <c r="A303" s="3">
        <v>424</v>
      </c>
      <c r="B303" s="8" t="s">
        <v>85</v>
      </c>
      <c r="C303" s="56">
        <f>C304</f>
        <v>0</v>
      </c>
      <c r="D303" s="56">
        <f t="shared" ref="D303:E303" si="62">D304</f>
        <v>0</v>
      </c>
      <c r="E303" s="56">
        <f t="shared" si="62"/>
        <v>0</v>
      </c>
      <c r="F303" s="36"/>
    </row>
    <row r="304" spans="1:6" x14ac:dyDescent="0.25">
      <c r="A304" s="13">
        <v>4241</v>
      </c>
      <c r="B304" s="6" t="s">
        <v>86</v>
      </c>
      <c r="C304" s="55">
        <v>0</v>
      </c>
      <c r="D304" s="55"/>
      <c r="E304" s="55"/>
      <c r="F304" s="36"/>
    </row>
    <row r="305" spans="1:6" x14ac:dyDescent="0.25">
      <c r="A305" s="13"/>
      <c r="B305" s="9" t="s">
        <v>92</v>
      </c>
      <c r="C305" s="56">
        <f>C289+C296+C299+C300</f>
        <v>3000</v>
      </c>
      <c r="D305" s="56">
        <f t="shared" ref="D305:E305" si="63">D289+D296+D299+D300</f>
        <v>0</v>
      </c>
      <c r="E305" s="56">
        <f t="shared" si="63"/>
        <v>2832.7999999999997</v>
      </c>
    </row>
    <row r="306" spans="1:6" x14ac:dyDescent="0.25">
      <c r="A306" s="27"/>
      <c r="B306" s="28"/>
      <c r="C306" s="60"/>
      <c r="D306" s="60"/>
      <c r="E306" s="60"/>
    </row>
    <row r="307" spans="1:6" x14ac:dyDescent="0.25">
      <c r="A307" s="24" t="s">
        <v>183</v>
      </c>
      <c r="F307" s="36"/>
    </row>
    <row r="308" spans="1:6" ht="51.75" x14ac:dyDescent="0.25">
      <c r="A308" s="3" t="s">
        <v>15</v>
      </c>
      <c r="B308" s="2" t="s">
        <v>16</v>
      </c>
      <c r="C308" s="53" t="s">
        <v>186</v>
      </c>
      <c r="D308" s="53" t="s">
        <v>187</v>
      </c>
      <c r="E308" s="48" t="s">
        <v>198</v>
      </c>
      <c r="F308" s="35" t="s">
        <v>17</v>
      </c>
    </row>
    <row r="309" spans="1:6" ht="15.75" x14ac:dyDescent="0.25">
      <c r="A309" s="3"/>
      <c r="B309" s="2">
        <v>1</v>
      </c>
      <c r="C309" s="53">
        <v>2</v>
      </c>
      <c r="D309" s="53">
        <v>3</v>
      </c>
      <c r="E309" s="53">
        <v>4</v>
      </c>
      <c r="F309" s="35" t="s">
        <v>118</v>
      </c>
    </row>
    <row r="310" spans="1:6" x14ac:dyDescent="0.25">
      <c r="A310" s="3">
        <v>32</v>
      </c>
      <c r="B310" s="7" t="s">
        <v>91</v>
      </c>
      <c r="C310" s="56">
        <f>C311</f>
        <v>0</v>
      </c>
      <c r="D310" s="56">
        <f t="shared" ref="D310:E310" si="64">D311</f>
        <v>0</v>
      </c>
      <c r="E310" s="56">
        <f t="shared" si="64"/>
        <v>0</v>
      </c>
      <c r="F310" s="36"/>
    </row>
    <row r="311" spans="1:6" x14ac:dyDescent="0.25">
      <c r="A311" s="3">
        <v>322</v>
      </c>
      <c r="B311" s="7" t="s">
        <v>43</v>
      </c>
      <c r="C311" s="56">
        <f>SUM(C312:C314)</f>
        <v>0</v>
      </c>
      <c r="D311" s="56">
        <f t="shared" ref="D311:E311" si="65">SUM(D312:D314)</f>
        <v>0</v>
      </c>
      <c r="E311" s="56">
        <f t="shared" si="65"/>
        <v>0</v>
      </c>
      <c r="F311" s="36"/>
    </row>
    <row r="312" spans="1:6" x14ac:dyDescent="0.25">
      <c r="A312" s="13">
        <v>3221</v>
      </c>
      <c r="B312" s="21" t="s">
        <v>44</v>
      </c>
      <c r="C312" s="55"/>
      <c r="D312" s="55"/>
      <c r="E312" s="55"/>
      <c r="F312" s="36"/>
    </row>
    <row r="313" spans="1:6" x14ac:dyDescent="0.25">
      <c r="A313" s="13">
        <v>3222</v>
      </c>
      <c r="B313" s="6" t="s">
        <v>47</v>
      </c>
      <c r="C313" s="55"/>
      <c r="D313" s="55"/>
      <c r="E313" s="55"/>
      <c r="F313" s="36"/>
    </row>
    <row r="314" spans="1:6" x14ac:dyDescent="0.25">
      <c r="A314" s="13">
        <v>3223</v>
      </c>
      <c r="B314" s="6" t="s">
        <v>48</v>
      </c>
      <c r="C314" s="55"/>
      <c r="D314" s="55"/>
      <c r="E314" s="55"/>
      <c r="F314" s="36"/>
    </row>
    <row r="315" spans="1:6" ht="30" x14ac:dyDescent="0.25">
      <c r="A315" s="3">
        <v>4</v>
      </c>
      <c r="B315" s="8" t="s">
        <v>87</v>
      </c>
      <c r="C315" s="56"/>
      <c r="D315" s="56">
        <f t="shared" ref="D315:E315" si="66">D316+D317</f>
        <v>0</v>
      </c>
      <c r="E315" s="56">
        <f t="shared" si="66"/>
        <v>12846.56</v>
      </c>
      <c r="F315" s="36"/>
    </row>
    <row r="316" spans="1:6" x14ac:dyDescent="0.25">
      <c r="A316" s="3">
        <v>421</v>
      </c>
      <c r="B316" s="8" t="s">
        <v>82</v>
      </c>
      <c r="C316" s="56">
        <v>12750</v>
      </c>
      <c r="D316" s="56"/>
      <c r="E316" s="56">
        <v>12750</v>
      </c>
      <c r="F316" s="36">
        <f t="shared" ref="F316:F320" si="67">E316/C316*100</f>
        <v>100</v>
      </c>
    </row>
    <row r="317" spans="1:6" x14ac:dyDescent="0.25">
      <c r="A317" s="3">
        <v>422</v>
      </c>
      <c r="B317" s="8" t="s">
        <v>81</v>
      </c>
      <c r="C317" s="56">
        <f>C318+C319</f>
        <v>100</v>
      </c>
      <c r="D317" s="56">
        <f>D318+D319</f>
        <v>0</v>
      </c>
      <c r="E317" s="56">
        <f>E318+E319</f>
        <v>96.56</v>
      </c>
      <c r="F317" s="36">
        <f t="shared" si="67"/>
        <v>96.56</v>
      </c>
    </row>
    <row r="318" spans="1:6" x14ac:dyDescent="0.25">
      <c r="A318" s="13">
        <v>4221</v>
      </c>
      <c r="B318" s="6" t="s">
        <v>83</v>
      </c>
      <c r="C318" s="55">
        <v>100</v>
      </c>
      <c r="D318" s="55"/>
      <c r="E318" s="55">
        <v>96.56</v>
      </c>
      <c r="F318" s="36">
        <f t="shared" si="67"/>
        <v>96.56</v>
      </c>
    </row>
    <row r="319" spans="1:6" x14ac:dyDescent="0.25">
      <c r="A319" s="13">
        <v>4222</v>
      </c>
      <c r="B319" s="6" t="s">
        <v>84</v>
      </c>
      <c r="C319" s="55"/>
      <c r="D319" s="55"/>
      <c r="E319" s="55"/>
      <c r="F319" s="36"/>
    </row>
    <row r="320" spans="1:6" x14ac:dyDescent="0.25">
      <c r="A320" s="13"/>
      <c r="B320" s="9" t="s">
        <v>92</v>
      </c>
      <c r="C320" s="44">
        <f>C316+C317</f>
        <v>12850</v>
      </c>
      <c r="D320" s="44">
        <f t="shared" ref="D320:E320" si="68">D310+D315</f>
        <v>0</v>
      </c>
      <c r="E320" s="44">
        <f t="shared" si="68"/>
        <v>12846.56</v>
      </c>
      <c r="F320" s="36">
        <f t="shared" si="67"/>
        <v>99.973229571984433</v>
      </c>
    </row>
    <row r="322" spans="2:5" ht="15.75" x14ac:dyDescent="0.25">
      <c r="B322" s="62" t="s">
        <v>148</v>
      </c>
      <c r="C322" s="59">
        <f>C66+C100+C148+C197+C220+C284+C305+C320</f>
        <v>1293890</v>
      </c>
      <c r="D322" s="59">
        <f>D66+D100+D148+D197+D220+D284+D305</f>
        <v>0</v>
      </c>
      <c r="E322" s="59">
        <f>E66+E100+E148+E197+E220+E284+E305+E320</f>
        <v>1281794.3700000003</v>
      </c>
    </row>
    <row r="323" spans="2:5" x14ac:dyDescent="0.25">
      <c r="B323" s="28" t="s">
        <v>177</v>
      </c>
      <c r="E323" s="74">
        <v>4225.4399999999996</v>
      </c>
    </row>
    <row r="326" spans="2:5" x14ac:dyDescent="0.25">
      <c r="B326" s="73"/>
    </row>
    <row r="327" spans="2:5" x14ac:dyDescent="0.25">
      <c r="B327" s="73"/>
    </row>
    <row r="328" spans="2:5" x14ac:dyDescent="0.25">
      <c r="B328" s="73"/>
    </row>
    <row r="330" spans="2:5" x14ac:dyDescent="0.25">
      <c r="E330" s="52" t="s">
        <v>170</v>
      </c>
    </row>
    <row r="331" spans="2:5" x14ac:dyDescent="0.25">
      <c r="E331" s="52" t="s">
        <v>171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</vt:lpstr>
      <vt:lpstr>izvršenje finacijskog plana</vt:lpstr>
      <vt:lpstr>izvršenje - klasifikacija i izv</vt:lpstr>
      <vt:lpstr>rashodi po izvorima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Emina Belić</cp:lastModifiedBy>
  <cp:lastPrinted>2024-03-13T07:48:06Z</cp:lastPrinted>
  <dcterms:created xsi:type="dcterms:W3CDTF">2022-03-08T07:18:33Z</dcterms:created>
  <dcterms:modified xsi:type="dcterms:W3CDTF">2026-10-22T10:53:16Z</dcterms:modified>
</cp:coreProperties>
</file>