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ormatika\Pictures\"/>
    </mc:Choice>
  </mc:AlternateContent>
  <xr:revisionPtr revIDLastSave="0" documentId="8_{6937D332-7FBF-47E3-840C-1FC5C162091C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opći dio" sheetId="1" r:id="rId1"/>
    <sheet name="izvršenje finacijskog plana" sheetId="2" r:id="rId2"/>
    <sheet name="izvršenje - klasifikacija i izv" sheetId="3" r:id="rId3"/>
    <sheet name="rashodi po izvorim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9" i="2" l="1"/>
  <c r="H92" i="2"/>
  <c r="H94" i="2"/>
  <c r="H81" i="2"/>
  <c r="H87" i="2"/>
  <c r="H71" i="2"/>
  <c r="H72" i="2"/>
  <c r="H73" i="2"/>
  <c r="H76" i="2"/>
  <c r="H77" i="2"/>
  <c r="H63" i="2"/>
  <c r="H67" i="2"/>
  <c r="H70" i="2"/>
  <c r="H55" i="2"/>
  <c r="H56" i="2"/>
  <c r="H58" i="2"/>
  <c r="H60" i="2"/>
  <c r="H61" i="2"/>
  <c r="H62" i="2"/>
  <c r="H48" i="2"/>
  <c r="H49" i="2"/>
  <c r="H50" i="2"/>
  <c r="H51" i="2"/>
  <c r="H52" i="2"/>
  <c r="H53" i="2"/>
  <c r="H43" i="2"/>
  <c r="H44" i="2"/>
  <c r="H45" i="2"/>
  <c r="H46" i="2"/>
  <c r="H35" i="2"/>
  <c r="H37" i="2"/>
  <c r="H39" i="2"/>
  <c r="H20" i="2"/>
  <c r="H21" i="2"/>
  <c r="H23" i="2"/>
  <c r="H28" i="2"/>
  <c r="H10" i="2"/>
  <c r="H11" i="2"/>
  <c r="H13" i="2"/>
  <c r="H15" i="2"/>
  <c r="H7" i="2"/>
  <c r="F41" i="3"/>
  <c r="F42" i="3"/>
  <c r="F15" i="3"/>
  <c r="F16" i="3"/>
  <c r="F21" i="3"/>
  <c r="F24" i="3"/>
  <c r="F29" i="3"/>
  <c r="F30" i="3"/>
  <c r="F14" i="3"/>
  <c r="E38" i="2"/>
  <c r="C31" i="1"/>
  <c r="B29" i="1"/>
  <c r="C12" i="1"/>
  <c r="D12" i="1"/>
  <c r="C9" i="1"/>
  <c r="D9" i="1"/>
  <c r="D15" i="1" s="1"/>
  <c r="D19" i="1" s="1"/>
  <c r="D31" i="1" s="1"/>
  <c r="B12" i="1"/>
  <c r="F280" i="4"/>
  <c r="F264" i="4"/>
  <c r="F251" i="4"/>
  <c r="F254" i="4"/>
  <c r="F245" i="4"/>
  <c r="F246" i="4"/>
  <c r="F230" i="4"/>
  <c r="F218" i="4"/>
  <c r="F208" i="4"/>
  <c r="F211" i="4"/>
  <c r="F213" i="4"/>
  <c r="F200" i="4"/>
  <c r="F181" i="4"/>
  <c r="F162" i="4"/>
  <c r="F164" i="4"/>
  <c r="F165" i="4"/>
  <c r="F166" i="4"/>
  <c r="F167" i="4"/>
  <c r="F169" i="4"/>
  <c r="F170" i="4"/>
  <c r="F171" i="4"/>
  <c r="F172" i="4"/>
  <c r="F173" i="4"/>
  <c r="F174" i="4"/>
  <c r="F178" i="4"/>
  <c r="F157" i="4"/>
  <c r="F159" i="4"/>
  <c r="F160" i="4"/>
  <c r="F136" i="4"/>
  <c r="F138" i="4"/>
  <c r="F141" i="4"/>
  <c r="F123" i="4"/>
  <c r="F124" i="4"/>
  <c r="F127" i="4"/>
  <c r="F130" i="4"/>
  <c r="F131" i="4"/>
  <c r="F116" i="4"/>
  <c r="F119" i="4"/>
  <c r="F120" i="4"/>
  <c r="F121" i="4"/>
  <c r="D137" i="4"/>
  <c r="E137" i="4"/>
  <c r="D128" i="4"/>
  <c r="D129" i="4"/>
  <c r="E129" i="4"/>
  <c r="E128" i="4" s="1"/>
  <c r="D124" i="4"/>
  <c r="E124" i="4"/>
  <c r="C124" i="4"/>
  <c r="D118" i="4"/>
  <c r="E118" i="4"/>
  <c r="D114" i="4"/>
  <c r="E114" i="4"/>
  <c r="F114" i="4" s="1"/>
  <c r="C114" i="4"/>
  <c r="E133" i="4"/>
  <c r="C133" i="4"/>
  <c r="F95" i="4"/>
  <c r="F72" i="4"/>
  <c r="E135" i="4" l="1"/>
  <c r="F129" i="4"/>
  <c r="C15" i="1"/>
  <c r="D180" i="4"/>
  <c r="D179" i="4" s="1"/>
  <c r="E180" i="4"/>
  <c r="D176" i="4"/>
  <c r="E176" i="4"/>
  <c r="D168" i="4"/>
  <c r="E168" i="4"/>
  <c r="F168" i="4" s="1"/>
  <c r="D161" i="4"/>
  <c r="E161" i="4"/>
  <c r="D156" i="4"/>
  <c r="E156" i="4"/>
  <c r="D89" i="4"/>
  <c r="E89" i="4"/>
  <c r="D48" i="4"/>
  <c r="D47" i="4" s="1"/>
  <c r="E48" i="4"/>
  <c r="E47" i="4" s="1"/>
  <c r="D39" i="4"/>
  <c r="D7" i="4"/>
  <c r="D6" i="4" s="1"/>
  <c r="E7" i="4"/>
  <c r="E6" i="4" s="1"/>
  <c r="C156" i="4"/>
  <c r="C71" i="4"/>
  <c r="C96" i="4"/>
  <c r="C89" i="4"/>
  <c r="F87" i="4"/>
  <c r="E83" i="4"/>
  <c r="D83" i="4"/>
  <c r="C83" i="4"/>
  <c r="C76" i="4"/>
  <c r="C39" i="4"/>
  <c r="D278" i="4"/>
  <c r="E278" i="4"/>
  <c r="D270" i="4"/>
  <c r="D281" i="4" s="1"/>
  <c r="E270" i="4"/>
  <c r="D263" i="4"/>
  <c r="E263" i="4"/>
  <c r="F263" i="4" s="1"/>
  <c r="D253" i="4"/>
  <c r="E253" i="4"/>
  <c r="D249" i="4"/>
  <c r="D248" i="4" s="1"/>
  <c r="E249" i="4"/>
  <c r="D240" i="4"/>
  <c r="E240" i="4"/>
  <c r="F240" i="4" s="1"/>
  <c r="D228" i="4"/>
  <c r="D221" i="4"/>
  <c r="D216" i="4"/>
  <c r="D212" i="4"/>
  <c r="D210" i="4"/>
  <c r="D207" i="4"/>
  <c r="D198" i="4"/>
  <c r="D197" i="4" s="1"/>
  <c r="D201" i="4" s="1"/>
  <c r="D189" i="4"/>
  <c r="E189" i="4"/>
  <c r="D140" i="4"/>
  <c r="D135" i="4" s="1"/>
  <c r="E140" i="4"/>
  <c r="D93" i="4"/>
  <c r="E93" i="4"/>
  <c r="D76" i="4"/>
  <c r="E76" i="4"/>
  <c r="D27" i="4"/>
  <c r="E27" i="4"/>
  <c r="C278" i="4"/>
  <c r="C270" i="4"/>
  <c r="C263" i="4"/>
  <c r="C253" i="4"/>
  <c r="C249" i="4"/>
  <c r="C248" i="4" s="1"/>
  <c r="C240" i="4"/>
  <c r="E238" i="4"/>
  <c r="C228" i="4"/>
  <c r="C221" i="4"/>
  <c r="C216" i="4"/>
  <c r="C212" i="4"/>
  <c r="C210" i="4"/>
  <c r="E207" i="4"/>
  <c r="C207" i="4"/>
  <c r="C176" i="4"/>
  <c r="C161" i="4"/>
  <c r="C189" i="4"/>
  <c r="C186" i="4"/>
  <c r="C180" i="4"/>
  <c r="C179" i="4" s="1"/>
  <c r="C168" i="4"/>
  <c r="E148" i="4"/>
  <c r="C137" i="4"/>
  <c r="F137" i="4" s="1"/>
  <c r="C118" i="4"/>
  <c r="F118" i="4" s="1"/>
  <c r="C111" i="4"/>
  <c r="C140" i="4"/>
  <c r="C129" i="4"/>
  <c r="C128" i="4" s="1"/>
  <c r="F128" i="4" s="1"/>
  <c r="C93" i="4"/>
  <c r="C48" i="4"/>
  <c r="C47" i="4" s="1"/>
  <c r="F161" i="4" l="1"/>
  <c r="F207" i="4"/>
  <c r="F278" i="4"/>
  <c r="E248" i="4"/>
  <c r="F248" i="4" s="1"/>
  <c r="F249" i="4"/>
  <c r="F176" i="4"/>
  <c r="F253" i="4"/>
  <c r="F140" i="4"/>
  <c r="F156" i="4"/>
  <c r="E179" i="4"/>
  <c r="F179" i="4" s="1"/>
  <c r="F180" i="4"/>
  <c r="F89" i="4"/>
  <c r="E155" i="4"/>
  <c r="D155" i="4"/>
  <c r="D192" i="4" s="1"/>
  <c r="C98" i="4"/>
  <c r="E281" i="4"/>
  <c r="D14" i="4"/>
  <c r="D66" i="4" s="1"/>
  <c r="E71" i="4"/>
  <c r="F71" i="4" s="1"/>
  <c r="F83" i="4"/>
  <c r="E98" i="4"/>
  <c r="D110" i="4"/>
  <c r="D143" i="4" s="1"/>
  <c r="D283" i="4" s="1"/>
  <c r="E212" i="4"/>
  <c r="F212" i="4" s="1"/>
  <c r="E221" i="4"/>
  <c r="E210" i="4"/>
  <c r="F210" i="4" s="1"/>
  <c r="E216" i="4"/>
  <c r="F216" i="4" s="1"/>
  <c r="E228" i="4"/>
  <c r="F228" i="4" s="1"/>
  <c r="D215" i="4"/>
  <c r="D206" i="4"/>
  <c r="D265" i="4" s="1"/>
  <c r="D98" i="4"/>
  <c r="C281" i="4"/>
  <c r="C206" i="4"/>
  <c r="C265" i="4" s="1"/>
  <c r="C184" i="4"/>
  <c r="C215" i="4"/>
  <c r="C135" i="4"/>
  <c r="F135" i="4" s="1"/>
  <c r="C110" i="4"/>
  <c r="C143" i="4" s="1"/>
  <c r="C155" i="4"/>
  <c r="D18" i="3"/>
  <c r="E18" i="3"/>
  <c r="E32" i="3"/>
  <c r="F32" i="3" s="1"/>
  <c r="E27" i="3"/>
  <c r="D22" i="3"/>
  <c r="E22" i="3"/>
  <c r="D25" i="3"/>
  <c r="E25" i="3"/>
  <c r="F25" i="3" s="1"/>
  <c r="D11" i="3"/>
  <c r="D27" i="3"/>
  <c r="D32" i="3"/>
  <c r="C32" i="3"/>
  <c r="C25" i="3"/>
  <c r="C20" i="3"/>
  <c r="C13" i="3"/>
  <c r="D8" i="3"/>
  <c r="E8" i="3"/>
  <c r="E11" i="3" s="1"/>
  <c r="C8" i="3"/>
  <c r="C11" i="3" s="1"/>
  <c r="D9" i="2"/>
  <c r="D12" i="2"/>
  <c r="C88" i="2"/>
  <c r="C93" i="2"/>
  <c r="G77" i="2"/>
  <c r="D88" i="2"/>
  <c r="E88" i="2"/>
  <c r="F88" i="2"/>
  <c r="H88" i="2" s="1"/>
  <c r="D83" i="2"/>
  <c r="D82" i="2" s="1"/>
  <c r="E83" i="2"/>
  <c r="E82" i="2" s="1"/>
  <c r="F83" i="2"/>
  <c r="F82" i="2" s="1"/>
  <c r="C83" i="2"/>
  <c r="C82" i="2" s="1"/>
  <c r="D93" i="2"/>
  <c r="E93" i="2"/>
  <c r="F93" i="2"/>
  <c r="D79" i="2"/>
  <c r="E79" i="2"/>
  <c r="F79" i="2"/>
  <c r="D75" i="2"/>
  <c r="D74" i="2" s="1"/>
  <c r="E75" i="2"/>
  <c r="E74" i="2" s="1"/>
  <c r="F75" i="2"/>
  <c r="D66" i="2"/>
  <c r="E66" i="2"/>
  <c r="F66" i="2"/>
  <c r="D64" i="2"/>
  <c r="E64" i="2"/>
  <c r="F64" i="2"/>
  <c r="D54" i="2"/>
  <c r="E54" i="2"/>
  <c r="F54" i="2"/>
  <c r="D47" i="2"/>
  <c r="E47" i="2"/>
  <c r="F47" i="2"/>
  <c r="D42" i="2"/>
  <c r="E42" i="2"/>
  <c r="F42" i="2"/>
  <c r="D38" i="2"/>
  <c r="F38" i="2"/>
  <c r="D36" i="2"/>
  <c r="E36" i="2"/>
  <c r="F36" i="2"/>
  <c r="D34" i="2"/>
  <c r="E34" i="2"/>
  <c r="F34" i="2"/>
  <c r="C79" i="2"/>
  <c r="C75" i="2"/>
  <c r="C74" i="2" s="1"/>
  <c r="C66" i="2"/>
  <c r="C64" i="2"/>
  <c r="C54" i="2"/>
  <c r="C47" i="2"/>
  <c r="C42" i="2"/>
  <c r="C38" i="2"/>
  <c r="C36" i="2"/>
  <c r="C34" i="2"/>
  <c r="D24" i="2"/>
  <c r="E24" i="2"/>
  <c r="F24" i="2"/>
  <c r="E17" i="2"/>
  <c r="F17" i="2"/>
  <c r="E12" i="2"/>
  <c r="F12" i="2"/>
  <c r="H12" i="2" s="1"/>
  <c r="E9" i="2"/>
  <c r="F9" i="2"/>
  <c r="C17" i="2"/>
  <c r="C12" i="2"/>
  <c r="C9" i="2"/>
  <c r="D6" i="2"/>
  <c r="E6" i="2"/>
  <c r="F6" i="2"/>
  <c r="C6" i="2"/>
  <c r="E192" i="4" l="1"/>
  <c r="F155" i="4"/>
  <c r="F41" i="2"/>
  <c r="C22" i="3"/>
  <c r="F20" i="3"/>
  <c r="F22" i="3"/>
  <c r="C18" i="3"/>
  <c r="F18" i="3" s="1"/>
  <c r="F13" i="3"/>
  <c r="C86" i="2"/>
  <c r="D34" i="3"/>
  <c r="F281" i="4"/>
  <c r="H9" i="2"/>
  <c r="H34" i="2"/>
  <c r="H54" i="2"/>
  <c r="H36" i="2"/>
  <c r="H38" i="2"/>
  <c r="H47" i="2"/>
  <c r="F74" i="2"/>
  <c r="H74" i="2" s="1"/>
  <c r="H75" i="2"/>
  <c r="F86" i="2"/>
  <c r="H93" i="2"/>
  <c r="H42" i="2"/>
  <c r="H66" i="2"/>
  <c r="H79" i="2"/>
  <c r="E86" i="2"/>
  <c r="E215" i="4"/>
  <c r="F215" i="4" s="1"/>
  <c r="E206" i="4"/>
  <c r="F206" i="4" s="1"/>
  <c r="C192" i="4"/>
  <c r="E34" i="3"/>
  <c r="C26" i="2"/>
  <c r="E41" i="2"/>
  <c r="E33" i="2"/>
  <c r="D86" i="2"/>
  <c r="D41" i="2"/>
  <c r="H41" i="2" s="1"/>
  <c r="E26" i="2"/>
  <c r="C41" i="2"/>
  <c r="C33" i="2"/>
  <c r="C97" i="2" s="1"/>
  <c r="D33" i="2"/>
  <c r="F33" i="2"/>
  <c r="F26" i="2"/>
  <c r="E198" i="4"/>
  <c r="E52" i="4"/>
  <c r="C198" i="4"/>
  <c r="C197" i="4" s="1"/>
  <c r="C201" i="4" s="1"/>
  <c r="C7" i="4"/>
  <c r="E45" i="3" l="1"/>
  <c r="E44" i="3"/>
  <c r="E197" i="4"/>
  <c r="F198" i="4"/>
  <c r="C34" i="3"/>
  <c r="D45" i="3"/>
  <c r="D44" i="3"/>
  <c r="F192" i="4"/>
  <c r="F97" i="2"/>
  <c r="H86" i="2"/>
  <c r="D97" i="2"/>
  <c r="E265" i="4"/>
  <c r="F265" i="4" s="1"/>
  <c r="G26" i="2"/>
  <c r="E201" i="4" l="1"/>
  <c r="F201" i="4" s="1"/>
  <c r="F197" i="4"/>
  <c r="C45" i="3"/>
  <c r="C44" i="3"/>
  <c r="F44" i="3" s="1"/>
  <c r="F45" i="3"/>
  <c r="F34" i="3"/>
  <c r="H97" i="2"/>
  <c r="D99" i="2"/>
  <c r="D17" i="2"/>
  <c r="D26" i="2" l="1"/>
  <c r="H26" i="2" s="1"/>
  <c r="H17" i="2"/>
  <c r="B9" i="1"/>
  <c r="B15" i="1" s="1"/>
  <c r="B19" i="1" s="1"/>
  <c r="B31" i="1" s="1"/>
  <c r="XFD142" i="4" l="1"/>
  <c r="F93" i="4"/>
  <c r="F82" i="4"/>
  <c r="F80" i="4"/>
  <c r="F98" i="4"/>
  <c r="C15" i="4"/>
  <c r="C6" i="4"/>
  <c r="F8" i="4"/>
  <c r="C52" i="4"/>
  <c r="C20" i="4"/>
  <c r="C27" i="4"/>
  <c r="F46" i="4"/>
  <c r="F7" i="4"/>
  <c r="F76" i="4"/>
  <c r="F6" i="4" l="1"/>
  <c r="C14" i="4"/>
  <c r="C66" i="4" s="1"/>
  <c r="C283" i="4" s="1"/>
  <c r="E20" i="4" l="1"/>
  <c r="E15" i="4"/>
  <c r="F39" i="4"/>
  <c r="H149" i="4"/>
  <c r="H150" i="4" s="1"/>
  <c r="E14" i="4" l="1"/>
  <c r="E66" i="4" s="1"/>
  <c r="H14" i="4"/>
  <c r="H16" i="4" s="1"/>
  <c r="E111" i="4"/>
  <c r="E110" i="4" l="1"/>
  <c r="F66" i="4"/>
  <c r="F14" i="4"/>
  <c r="H30" i="4"/>
  <c r="H32" i="4" s="1"/>
  <c r="F110" i="4" l="1"/>
  <c r="E143" i="4"/>
  <c r="G81" i="2"/>
  <c r="G79" i="2"/>
  <c r="G76" i="2"/>
  <c r="G75" i="2"/>
  <c r="G74" i="2"/>
  <c r="G73" i="2"/>
  <c r="G71" i="2"/>
  <c r="G70" i="2"/>
  <c r="G69" i="2"/>
  <c r="G66" i="2"/>
  <c r="G63" i="2"/>
  <c r="G62" i="2"/>
  <c r="G61" i="2"/>
  <c r="G60" i="2"/>
  <c r="G58" i="2"/>
  <c r="G56" i="2"/>
  <c r="G55" i="2"/>
  <c r="G54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F40" i="3"/>
  <c r="C27" i="3"/>
  <c r="F27" i="3" s="1"/>
  <c r="F143" i="4" l="1"/>
  <c r="E283" i="4"/>
  <c r="G97" i="2"/>
  <c r="H33" i="2" l="1"/>
  <c r="G23" i="2"/>
  <c r="G21" i="2"/>
  <c r="G20" i="2"/>
  <c r="G17" i="2"/>
  <c r="G13" i="2"/>
  <c r="G12" i="2"/>
  <c r="G10" i="2"/>
  <c r="G7" i="2"/>
  <c r="H6" i="2"/>
  <c r="G6" i="2"/>
</calcChain>
</file>

<file path=xl/sharedStrings.xml><?xml version="1.0" encoding="utf-8"?>
<sst xmlns="http://schemas.openxmlformats.org/spreadsheetml/2006/main" count="520" uniqueCount="200">
  <si>
    <t>PRIHODI/ RASHODI TEKUĆA  GODINA</t>
  </si>
  <si>
    <t>PRIHODI  UKUPNO</t>
  </si>
  <si>
    <t>Prihod poslovanja</t>
  </si>
  <si>
    <t>Prihod od prodaje nefinacijske imovine</t>
  </si>
  <si>
    <t>RASHOD UKUPNO</t>
  </si>
  <si>
    <t>Rashod poslovanja</t>
  </si>
  <si>
    <t>Rashod za nefinancijsku imovinu</t>
  </si>
  <si>
    <t>RAZLKA- VIŠAK/ MANJAK</t>
  </si>
  <si>
    <t>Plan proračuna 2021.</t>
  </si>
  <si>
    <t>IZVRŠENJE 2020.</t>
  </si>
  <si>
    <t>IZVRŠENJE    2021.</t>
  </si>
  <si>
    <t>RAČUN FINANCIRANJA</t>
  </si>
  <si>
    <t>Primici od financijske imovine i zaduživanja</t>
  </si>
  <si>
    <t>Izdaci za financijsku imovinu i otplate  zajmova</t>
  </si>
  <si>
    <t>NETO FINANCIRANJE</t>
  </si>
  <si>
    <t>Račun prihoda/primitaka</t>
  </si>
  <si>
    <t>NAZIV RAČUNA</t>
  </si>
  <si>
    <t>Indeks</t>
  </si>
  <si>
    <t>OPĆI DIO</t>
  </si>
  <si>
    <t>6=5/2*100</t>
  </si>
  <si>
    <t>Prihodi iz nadležnog  proračuna za  finaciranje rashoda poslovanja</t>
  </si>
  <si>
    <t>Prihodi iz nadležnog  proračuna za  finaciranje rashodaza nabavu nefinanacijske imovine</t>
  </si>
  <si>
    <t>Prihodi iz nadležnog proračuna i od HZZO-a temeljem ugovornih obveza</t>
  </si>
  <si>
    <t>Prihodi od prodaje proizvoda i roba te pruženih usluga i prihodi od donacija</t>
  </si>
  <si>
    <t>Prihodi od prodaje proizvoda i roba te pruženih usluga</t>
  </si>
  <si>
    <t>PRIHODI po posebnim propisima</t>
  </si>
  <si>
    <t>Sufinaciranje cijene usluge, participacije i slično</t>
  </si>
  <si>
    <t>Pomoći iz inozemstva i od subjekata unutar općeg proračuna</t>
  </si>
  <si>
    <t>Pomoći od izvanproračunskih korisnika</t>
  </si>
  <si>
    <t>Pomoći proračunskim korisnicima iz proračuna  koji im nije nadležan</t>
  </si>
  <si>
    <t>Pomoći  temeljem prijenosa EU sredstava</t>
  </si>
  <si>
    <t xml:space="preserve">                    UKUPNI  PRIHODI</t>
  </si>
  <si>
    <t>RASHODI I IZDACI</t>
  </si>
  <si>
    <t>Rashodi za  zaposlene</t>
  </si>
  <si>
    <t>Plaće</t>
  </si>
  <si>
    <t>Plaće za redovan rad</t>
  </si>
  <si>
    <t>Ostali rashodi za zaposlene</t>
  </si>
  <si>
    <t>Doprinosi  na plaće</t>
  </si>
  <si>
    <t>Doprinosi za obvezno zdravstveno osiguranje</t>
  </si>
  <si>
    <t>Doprinosi  za obvezno osiguranje u slučaju nezaposlenosti</t>
  </si>
  <si>
    <t>Naknade troškova zaposlenima</t>
  </si>
  <si>
    <t>Službena putovanja</t>
  </si>
  <si>
    <t>Naknade za prijevoz, za rad na terenu i odvojeni život</t>
  </si>
  <si>
    <t>Rashodi za materijal i energiju</t>
  </si>
  <si>
    <t>Uredski materijal i ostali materijalni rashodi</t>
  </si>
  <si>
    <t>Stručno usavršavanje zaposemika</t>
  </si>
  <si>
    <t>Ostale naknade troškova  zaposlenima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</si>
  <si>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</si>
  <si>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</si>
  <si>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</si>
  <si>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</si>
  <si>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</si>
  <si>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</si>
  <si>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</si>
  <si>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tekučeg i investicijskog održavanja</t>
  </si>
  <si>
    <t>Usluge promidžbe i informiranja</t>
  </si>
  <si>
    <t>Komunalne usluge</t>
  </si>
  <si>
    <t>Zakupnine i ajamnine</t>
  </si>
  <si>
    <t>Zdravstvene i  veterinarske usluge</t>
  </si>
  <si>
    <t>Intelektualne i osobne usluge</t>
  </si>
  <si>
    <t>računalne usluge</t>
  </si>
  <si>
    <t>Ostale  usluge</t>
  </si>
  <si>
    <t>Naknade troškova osobama izvan radnog odnosa</t>
  </si>
  <si>
    <t>Ostali nespomenuti rashodi poslovanja</t>
  </si>
  <si>
    <t>Ostale slične naknde za rad</t>
  </si>
  <si>
    <t>Premije osiguranja</t>
  </si>
  <si>
    <t>Reprezentacija</t>
  </si>
  <si>
    <t>Članarine i norme</t>
  </si>
  <si>
    <t>Pristojbe i naknade</t>
  </si>
  <si>
    <t>Troškovi sudskih postupaka</t>
  </si>
  <si>
    <t>Financijski  rashodi</t>
  </si>
  <si>
    <t>Ostali financijski  rashodi</t>
  </si>
  <si>
    <t>Bankarske usluge i usluge platnog prometa</t>
  </si>
  <si>
    <t>zatezne kamate</t>
  </si>
  <si>
    <t>Ostali nespomenuti financijski rashodi</t>
  </si>
  <si>
    <t>Naknade građanima i kućanstvima  na temelju osiguranja i druge  naknade</t>
  </si>
  <si>
    <t>Naknade građanima i kućanstvima u novcu-neposredno ili putem ustanova izvan javnog sektora</t>
  </si>
  <si>
    <t>Naknade građanima i kućanstvima u naravi</t>
  </si>
  <si>
    <t>Tekuće donacije</t>
  </si>
  <si>
    <t>Tekuće donacije u novcu</t>
  </si>
  <si>
    <t>Tekuće donacije u naravi</t>
  </si>
  <si>
    <t>Postrojenja i oprema</t>
  </si>
  <si>
    <t>Građevinski objekti</t>
  </si>
  <si>
    <t>Uredska oprema i namještaj</t>
  </si>
  <si>
    <t>Komunikacijska oprema</t>
  </si>
  <si>
    <t>Knjige, umjetnička djela i ostale izložbene vrijednosti</t>
  </si>
  <si>
    <t xml:space="preserve">Knjige  </t>
  </si>
  <si>
    <t>Rashodi za nabavu proizvedene dugotrajne imovine</t>
  </si>
  <si>
    <t xml:space="preserve">                                                                          POSEBNI DIO</t>
  </si>
  <si>
    <t>DONOS</t>
  </si>
  <si>
    <t>SVEUKUPNO PRIHODI</t>
  </si>
  <si>
    <t>Materijalni rashodi</t>
  </si>
  <si>
    <t>UKUPNO:</t>
  </si>
  <si>
    <t>Donacije od pravnih i fizičkih osobaizvan općeg proračuna</t>
  </si>
  <si>
    <t>Ukupan donos neutrošenih prihoda iz predhodnih godina</t>
  </si>
  <si>
    <t>Prijenos između proračunskih korisnika istog proračuna</t>
  </si>
  <si>
    <t>Prihod od financijske imovine</t>
  </si>
  <si>
    <t>Prihodi iz nadležnog  proračuna za  finaciranje rashoda za nabavu nefinanacijske imovine</t>
  </si>
  <si>
    <t>Prihodi od prodaje proizvedene dugotrajne imovine</t>
  </si>
  <si>
    <t>Prihodi od prodaje građevinskih objekata</t>
  </si>
  <si>
    <t>Ostale  naknadegrađanima i kućanstvima iz proračuna</t>
  </si>
  <si>
    <t>Naknade građanima i kućanstvima u novcu</t>
  </si>
  <si>
    <t xml:space="preserve">Ostali rashodi </t>
  </si>
  <si>
    <t>Pomoći proračunu iz drugih proračuna i izvanproračunskim korisnicima</t>
  </si>
  <si>
    <t>7=5/3*100</t>
  </si>
  <si>
    <t>Prihodi od  imovine</t>
  </si>
  <si>
    <t>5=4/3*1002</t>
  </si>
  <si>
    <t xml:space="preserve"> </t>
  </si>
  <si>
    <t>Zakupnine i  najamnine</t>
  </si>
  <si>
    <t xml:space="preserve">                                                           RASHODI I IZDACI</t>
  </si>
  <si>
    <t>Ostale naknade iz proračuna u novcu</t>
  </si>
  <si>
    <t>Naknade za  prijevoz na posao i s posla</t>
  </si>
  <si>
    <t>Uredski materijal i ostali malterijali</t>
  </si>
  <si>
    <t>materijal i sirovine</t>
  </si>
  <si>
    <t>ostale usluge</t>
  </si>
  <si>
    <t xml:space="preserve"> Ostale Naknade građanima i kućanstvima  iz proračuna</t>
  </si>
  <si>
    <t>Plaće za posebne uvjete rada</t>
  </si>
  <si>
    <t>ostali nespomenuti rashodi poslovanja</t>
  </si>
  <si>
    <t>Naknade građenima i kućanstvima</t>
  </si>
  <si>
    <t>5=4/2*100</t>
  </si>
  <si>
    <t>Izvor finaciranja:  PRIHODI ZA POSEBNE NAMJENE</t>
  </si>
  <si>
    <t>Ukupno:  Izvor  financiranja-  Opći prihodi i primici</t>
  </si>
  <si>
    <t>Ukupno:  Izvor  financiranja -  Prihodi za posebne namjene</t>
  </si>
  <si>
    <t>Ukupno:  Izvor  financiranja - POMOĆI</t>
  </si>
  <si>
    <t>Izvor finaciranja: POMOĆI</t>
  </si>
  <si>
    <t>Izvor financiranje:  VLASTITI PRIHODI</t>
  </si>
  <si>
    <t>Izvori finaciranja : 1 Opći prihodi i primici</t>
  </si>
  <si>
    <t>Plan proračuna 2022.</t>
  </si>
  <si>
    <t>Izvorni plan 2022.</t>
  </si>
  <si>
    <t>Ostvarenje/izvršenje 2021</t>
  </si>
  <si>
    <t>Tekući plan 2022.</t>
  </si>
  <si>
    <t>Ostvarenje/izvršenje 2022.</t>
  </si>
  <si>
    <t>Tekući plan 2022</t>
  </si>
  <si>
    <t>Zakupnine i najamnine</t>
  </si>
  <si>
    <t>IZVRŠENJE 1.1.-31.12. 2022.</t>
  </si>
  <si>
    <t>IZVRŠENJE 1.1.-31.12. 2021.</t>
  </si>
  <si>
    <t xml:space="preserve">    IZVJEŠTAJ O IZVRŠENJU FINANCIJSKOG PLANA ZA 1.1.-31.12.2022 G. PO EKONOMSKOJ KLASIFIKACIJI</t>
  </si>
  <si>
    <t>Ostvarenje/izvršenje     1.1.-31.12. 2021</t>
  </si>
  <si>
    <t>Ostvarenje/izvršenje     1.1.-31.12. 2022.</t>
  </si>
  <si>
    <t>Prihodi s naslova osiguranja, refundacije štete i totalne štete</t>
  </si>
  <si>
    <t>Ostali prihodi za posebne namjene</t>
  </si>
  <si>
    <t>Ostali nespomenuti prihodi po posebnim propisima</t>
  </si>
  <si>
    <t>Uređaji i strojevi za ostale namjene</t>
  </si>
  <si>
    <t>UKUPNI RASHODI</t>
  </si>
  <si>
    <t>Ostale naknade iz proračuna u naravi</t>
  </si>
  <si>
    <t>Sportska i glazbena oprema</t>
  </si>
  <si>
    <t>Dodatna ulaganja na nefinancijskoj imovini</t>
  </si>
  <si>
    <t>Izdaci za financijsku imovinu i otplate zajma</t>
  </si>
  <si>
    <t>VIŠAK PRIHODA ZA PRIJENOS U 2023</t>
  </si>
  <si>
    <t xml:space="preserve">    IZVJEŠTAJ O IZVRŠENJU FINANCIJSKOG PLANA 1.1.-31.12.2022.PO PROGRAMSKOJ, EKONOMSKOJ KLASIFIKACIJI  I IZVORIMA FINANCIRANJA</t>
  </si>
  <si>
    <t>Ukupno: Izvor financiranja - Vlastiti prihodi</t>
  </si>
  <si>
    <t>Izvor financiranja: DECENTRALIZIRANA SREDSTVA</t>
  </si>
  <si>
    <t>Prihodi iz nadl. Pror. za financiranje rashoda poslovanja</t>
  </si>
  <si>
    <t>Ukupno: Izvor financiranja - Decentralizirana sredstva</t>
  </si>
  <si>
    <t>Pomoći proračunski korisnicima (asistenti)</t>
  </si>
  <si>
    <t>Ostvarenje/izvršenje 1.1.-31.12.2022 2022.</t>
  </si>
  <si>
    <t>Ostvarenje/izvršenje  1.1.-31.12.2022</t>
  </si>
  <si>
    <t>Ostvarenje/izvršenje 1.1.-31.12.2022</t>
  </si>
  <si>
    <t>Ostvarenje/izvršenje 2022.. 1.1.-31.12.2022</t>
  </si>
  <si>
    <t>Ostali građevinski objekti</t>
  </si>
  <si>
    <t>Oprema</t>
  </si>
  <si>
    <t>Usluge tekućeg i investicijskog održavanja</t>
  </si>
  <si>
    <t>Stručno usavršavanje zaposlenika</t>
  </si>
  <si>
    <t>Zdravstvene i veterinarske usluge</t>
  </si>
  <si>
    <t>IZVOR FINACIRANJA:  DONACIJE 061</t>
  </si>
  <si>
    <t>IZVOR FINACIRANJA:  OPĆI PRIHODI I PRIMICI (011)</t>
  </si>
  <si>
    <t>IZVOR FINACIRANJA:  VLASTITI PRIHODI (031)</t>
  </si>
  <si>
    <t>IZVOR FINACIRANJA :  PRIHODI ZA POSEBNE NAMJENE (043)</t>
  </si>
  <si>
    <t>IZVOR FINACIRANJA :  DECENTRALIZIRANA SREDSTVA (044)</t>
  </si>
  <si>
    <t>IZVOR FINACIRANJA:  PRIHODI  POMOĆI EU (051)</t>
  </si>
  <si>
    <t>IZVOR FINACIRANJA:  PRIHODI  OSTALE POMOĆI (052)</t>
  </si>
  <si>
    <t>SVEUKUPNO</t>
  </si>
  <si>
    <t>Ostale naknade troškova zaposlenima</t>
  </si>
  <si>
    <t>Intelektualne usluge</t>
  </si>
  <si>
    <t>Rashodi za sitni inventar</t>
  </si>
  <si>
    <t>Ugovori o djelu</t>
  </si>
  <si>
    <t>Članarine</t>
  </si>
  <si>
    <t>Ostale naknade građanima i kućanstvima iz proračuna</t>
  </si>
  <si>
    <t>UKUPAN DONOS VIŠKA/MANJKA IZ PRETHODNIH GODINA</t>
  </si>
  <si>
    <t>VIŠAK/MANJAK+NETO FINANCIRANJE</t>
  </si>
  <si>
    <t>GODIŠNJI IZVJEŠTAJ O  IZVRŠENJU FINACIJSKOG PLANA ZA 1.1.-31.12.2022. GODINU</t>
  </si>
  <si>
    <t>IZVJEŠTAJ  O IZVRŠENJU FINACIJSKOG PLANA ZA 2022.G  - OPĆI DIO</t>
  </si>
  <si>
    <t>Izvor financiranja: OPĆI PRIHODI I PRIMICI (011)</t>
  </si>
  <si>
    <t>U K U P N O</t>
  </si>
  <si>
    <t xml:space="preserve">UKUPNI PRIHODI + VIŠAK  KORIŠTEN ZA POKRIĆE RASHODA </t>
  </si>
  <si>
    <t>Izvori finaciranja  vlastiti prihodi - višak</t>
  </si>
  <si>
    <t>Višak</t>
  </si>
  <si>
    <t>Višak vlastiti prihodi</t>
  </si>
  <si>
    <t>UKUPNO  Izvor  financiranja  VLASTITI PRIHODI   - VIŠAK</t>
  </si>
  <si>
    <t>SVEUKUPNO PRIHODI + VIŠAK</t>
  </si>
  <si>
    <t>Ukupan višak neutrošenih prihoda iz prethodnih godina</t>
  </si>
  <si>
    <t>Ukupan višak neutrošenih prihoda u slijedeću  godinu</t>
  </si>
  <si>
    <t>Višak prihoda</t>
  </si>
  <si>
    <t xml:space="preserve">Na temelju  čl. 81.-87. Zakona o proračunu (NN br. 144/21.) i čl. 58. Statuta Osnovne škole </t>
  </si>
  <si>
    <t>Hodošan, Školski odbor donosi</t>
  </si>
  <si>
    <t xml:space="preserve">U Hodošanu, </t>
  </si>
  <si>
    <t>Predsjednica ŠO</t>
  </si>
  <si>
    <t>Ljiljana Zelenić</t>
  </si>
  <si>
    <t>Klasa: 400-01/23-01/02</t>
  </si>
  <si>
    <t>Ur.broj: 2109-30-06-23-01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</si>
</sst>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_-* #,##0\ _k_n_-;\-* #,##0\ _k_n_-;_-* &quot;-&quot;??\ _k_n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/>
    <xf numFmtId="0" fontId="0" fillId="0" borderId="0" xfId="0" applyFont="1"/>
    <xf numFmtId="0" fontId="0" fillId="0" borderId="1" xfId="0" applyFont="1" applyBorder="1" applyAlignment="1">
      <alignment horizontal="center" wrapText="1"/>
    </xf>
    <xf numFmtId="0" fontId="0" fillId="0" borderId="1" xfId="0" applyFont="1" applyBorder="1"/>
    <xf numFmtId="0" fontId="0" fillId="0" borderId="1" xfId="0" applyBorder="1" applyAlignme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 wrapText="1"/>
    </xf>
    <xf numFmtId="0" fontId="0" fillId="0" borderId="0" xfId="0" applyFill="1" applyBorder="1" applyAlignment="1">
      <alignment wrapText="1"/>
    </xf>
    <xf numFmtId="164" fontId="3" fillId="0" borderId="1" xfId="1" applyFont="1" applyBorder="1" applyAlignment="1">
      <alignment horizontal="center"/>
    </xf>
    <xf numFmtId="164" fontId="3" fillId="0" borderId="0" xfId="1" applyFont="1"/>
    <xf numFmtId="164" fontId="6" fillId="0" borderId="1" xfId="1" applyFont="1" applyBorder="1" applyAlignment="1">
      <alignment horizontal="center" wrapText="1"/>
    </xf>
    <xf numFmtId="164" fontId="3" fillId="0" borderId="1" xfId="1" applyFont="1" applyBorder="1"/>
    <xf numFmtId="165" fontId="3" fillId="0" borderId="1" xfId="1" applyNumberFormat="1" applyFont="1" applyBorder="1" applyAlignment="1">
      <alignment horizontal="center"/>
    </xf>
    <xf numFmtId="165" fontId="2" fillId="0" borderId="0" xfId="1" applyNumberFormat="1" applyFont="1"/>
    <xf numFmtId="165" fontId="1" fillId="0" borderId="1" xfId="1" applyNumberFormat="1" applyFont="1" applyBorder="1" applyAlignment="1">
      <alignment horizontal="center" wrapText="1"/>
    </xf>
    <xf numFmtId="165" fontId="1" fillId="0" borderId="1" xfId="1" applyNumberFormat="1" applyFont="1" applyBorder="1"/>
    <xf numFmtId="165" fontId="0" fillId="0" borderId="1" xfId="1" applyNumberFormat="1" applyFont="1" applyBorder="1"/>
    <xf numFmtId="165" fontId="0" fillId="0" borderId="0" xfId="1" applyNumberFormat="1" applyFont="1"/>
    <xf numFmtId="165" fontId="2" fillId="0" borderId="1" xfId="1" applyNumberFormat="1" applyFont="1" applyBorder="1" applyAlignment="1">
      <alignment horizontal="center" wrapText="1"/>
    </xf>
    <xf numFmtId="0" fontId="1" fillId="0" borderId="1" xfId="0" applyFont="1" applyBorder="1" applyAlignment="1"/>
    <xf numFmtId="0" fontId="0" fillId="0" borderId="1" xfId="0" applyFont="1" applyBorder="1" applyAlignment="1"/>
    <xf numFmtId="165" fontId="0" fillId="0" borderId="0" xfId="0" applyNumberFormat="1"/>
    <xf numFmtId="164" fontId="3" fillId="0" borderId="1" xfId="1" applyNumberFormat="1" applyFont="1" applyBorder="1"/>
    <xf numFmtId="164" fontId="6" fillId="0" borderId="1" xfId="1" applyNumberFormat="1" applyFont="1" applyBorder="1"/>
    <xf numFmtId="164" fontId="3" fillId="0" borderId="0" xfId="1" applyNumberFormat="1" applyFont="1"/>
    <xf numFmtId="164" fontId="7" fillId="0" borderId="1" xfId="1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 wrapText="1"/>
    </xf>
    <xf numFmtId="164" fontId="6" fillId="0" borderId="0" xfId="1" applyNumberFormat="1" applyFont="1" applyAlignment="1">
      <alignment horizontal="center"/>
    </xf>
    <xf numFmtId="164" fontId="6" fillId="0" borderId="0" xfId="1" applyNumberFormat="1" applyFont="1"/>
    <xf numFmtId="2" fontId="3" fillId="0" borderId="1" xfId="1" applyNumberFormat="1" applyFont="1" applyBorder="1"/>
    <xf numFmtId="164" fontId="0" fillId="0" borderId="0" xfId="1" applyNumberFormat="1" applyFont="1"/>
    <xf numFmtId="164" fontId="2" fillId="0" borderId="1" xfId="1" applyNumberFormat="1" applyFont="1" applyBorder="1" applyAlignment="1">
      <alignment horizontal="center" wrapText="1"/>
    </xf>
    <xf numFmtId="164" fontId="0" fillId="0" borderId="1" xfId="1" applyNumberFormat="1" applyFont="1" applyBorder="1" applyAlignment="1">
      <alignment horizontal="center"/>
    </xf>
    <xf numFmtId="164" fontId="0" fillId="0" borderId="1" xfId="1" applyNumberFormat="1" applyFont="1" applyBorder="1"/>
    <xf numFmtId="164" fontId="1" fillId="0" borderId="1" xfId="1" applyNumberFormat="1" applyFont="1" applyBorder="1"/>
    <xf numFmtId="164" fontId="5" fillId="0" borderId="1" xfId="1" applyNumberFormat="1" applyFont="1" applyBorder="1"/>
    <xf numFmtId="164" fontId="0" fillId="0" borderId="0" xfId="1" applyNumberFormat="1" applyFont="1" applyBorder="1"/>
    <xf numFmtId="164" fontId="1" fillId="0" borderId="0" xfId="1" applyNumberFormat="1" applyFont="1"/>
    <xf numFmtId="164" fontId="1" fillId="0" borderId="0" xfId="1" applyNumberFormat="1" applyFont="1" applyBorder="1"/>
    <xf numFmtId="165" fontId="1" fillId="0" borderId="0" xfId="1" applyNumberFormat="1" applyFont="1" applyBorder="1"/>
    <xf numFmtId="0" fontId="2" fillId="0" borderId="0" xfId="0" applyFont="1" applyFill="1" applyBorder="1" applyAlignment="1">
      <alignment wrapText="1"/>
    </xf>
    <xf numFmtId="164" fontId="2" fillId="0" borderId="0" xfId="1" applyNumberFormat="1" applyFont="1"/>
    <xf numFmtId="164" fontId="1" fillId="0" borderId="1" xfId="1" applyNumberFormat="1" applyFont="1" applyBorder="1" applyAlignment="1">
      <alignment horizontal="center" wrapText="1"/>
    </xf>
    <xf numFmtId="164" fontId="1" fillId="0" borderId="1" xfId="1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opLeftCell="A13" workbookViewId="0">
      <selection activeCell="A3" sqref="A3:E3"/>
    </sheetView>
  </sheetViews>
  <sheetFormatPr defaultRowHeight="15" x14ac:dyDescent="0.25"/>
  <cols>
    <col min="1" max="1" width="21.85546875" customWidth="1"/>
    <col min="2" max="2" width="21.85546875" style="52" customWidth="1"/>
    <col min="3" max="3" width="45.5703125" style="38" customWidth="1"/>
    <col min="4" max="4" width="27.7109375" style="52" customWidth="1"/>
  </cols>
  <sheetData>
    <row r="1" spans="1:5" x14ac:dyDescent="0.25">
      <c r="A1" s="66" t="s">
        <v>193</v>
      </c>
      <c r="B1" s="66"/>
      <c r="C1" s="66"/>
      <c r="D1" s="66"/>
      <c r="E1" s="66"/>
    </row>
    <row r="2" spans="1:5" x14ac:dyDescent="0.25">
      <c r="A2" s="66" t="s">
        <v>194</v>
      </c>
      <c r="B2" s="66"/>
      <c r="C2" s="66"/>
      <c r="D2" s="66"/>
      <c r="E2" s="66"/>
    </row>
    <row r="3" spans="1:5" x14ac:dyDescent="0.25">
      <c r="A3" s="66"/>
      <c r="B3" s="66"/>
      <c r="C3" s="66"/>
      <c r="D3" s="66"/>
      <c r="E3" s="66"/>
    </row>
    <row r="4" spans="1:5" ht="15.75" x14ac:dyDescent="0.25">
      <c r="A4" s="1" t="s">
        <v>180</v>
      </c>
      <c r="B4" s="63"/>
      <c r="C4" s="34"/>
      <c r="D4" s="63"/>
    </row>
    <row r="5" spans="1:5" ht="15.75" x14ac:dyDescent="0.25">
      <c r="A5" s="1"/>
      <c r="B5" s="63"/>
      <c r="C5" s="34"/>
      <c r="D5" s="63"/>
    </row>
    <row r="6" spans="1:5" ht="15.75" x14ac:dyDescent="0.25">
      <c r="A6" s="1" t="s">
        <v>181</v>
      </c>
      <c r="B6" s="63"/>
      <c r="C6" s="34"/>
      <c r="D6" s="63"/>
    </row>
    <row r="8" spans="1:5" ht="30" x14ac:dyDescent="0.25">
      <c r="A8" s="3" t="s">
        <v>0</v>
      </c>
      <c r="B8" s="64" t="s">
        <v>135</v>
      </c>
      <c r="C8" s="35" t="s">
        <v>127</v>
      </c>
      <c r="D8" s="64" t="s">
        <v>134</v>
      </c>
    </row>
    <row r="9" spans="1:5" ht="25.5" customHeight="1" x14ac:dyDescent="0.25">
      <c r="A9" s="7" t="s">
        <v>1</v>
      </c>
      <c r="B9" s="56">
        <f>SUM(B10:B11)</f>
        <v>6337255</v>
      </c>
      <c r="C9" s="56">
        <f t="shared" ref="C9:D9" si="0">SUM(C10:C11)</f>
        <v>6369150</v>
      </c>
      <c r="D9" s="56">
        <f t="shared" si="0"/>
        <v>6273027.4900000002</v>
      </c>
    </row>
    <row r="10" spans="1:5" ht="25.5" customHeight="1" x14ac:dyDescent="0.25">
      <c r="A10" s="5" t="s">
        <v>2</v>
      </c>
      <c r="B10" s="55">
        <v>6337255</v>
      </c>
      <c r="C10" s="55">
        <v>6369150</v>
      </c>
      <c r="D10" s="55">
        <v>6273027.4900000002</v>
      </c>
    </row>
    <row r="11" spans="1:5" ht="30" x14ac:dyDescent="0.25">
      <c r="A11" s="6" t="s">
        <v>3</v>
      </c>
      <c r="B11" s="55">
        <v>0</v>
      </c>
      <c r="C11" s="37">
        <v>0</v>
      </c>
      <c r="D11" s="55">
        <v>0</v>
      </c>
    </row>
    <row r="12" spans="1:5" ht="27" customHeight="1" x14ac:dyDescent="0.25">
      <c r="A12" s="7" t="s">
        <v>4</v>
      </c>
      <c r="B12" s="55">
        <f>SUM(B13:B14)</f>
        <v>5707168</v>
      </c>
      <c r="C12" s="55">
        <f t="shared" ref="C12:D12" si="1">SUM(C13:C14)</f>
        <v>6328850</v>
      </c>
      <c r="D12" s="55">
        <f t="shared" si="1"/>
        <v>6324184.0099999998</v>
      </c>
    </row>
    <row r="13" spans="1:5" ht="29.25" customHeight="1" x14ac:dyDescent="0.25">
      <c r="A13" s="5" t="s">
        <v>5</v>
      </c>
      <c r="B13" s="55">
        <v>5600488</v>
      </c>
      <c r="C13" s="55">
        <v>6197650</v>
      </c>
      <c r="D13" s="55">
        <v>6197030.4299999997</v>
      </c>
    </row>
    <row r="14" spans="1:5" ht="30" x14ac:dyDescent="0.25">
      <c r="A14" s="6" t="s">
        <v>6</v>
      </c>
      <c r="B14" s="55">
        <v>106680</v>
      </c>
      <c r="C14" s="55">
        <v>131200</v>
      </c>
      <c r="D14" s="55">
        <v>127153.58</v>
      </c>
    </row>
    <row r="15" spans="1:5" ht="30" x14ac:dyDescent="0.25">
      <c r="A15" s="8" t="s">
        <v>7</v>
      </c>
      <c r="B15" s="55">
        <f>B9-B12</f>
        <v>630087</v>
      </c>
      <c r="C15" s="55">
        <f t="shared" ref="C15:D15" si="2">C9-C12</f>
        <v>40300</v>
      </c>
      <c r="D15" s="55">
        <f t="shared" si="2"/>
        <v>-51156.519999999553</v>
      </c>
    </row>
    <row r="17" spans="1:4" ht="30" customHeight="1" x14ac:dyDescent="0.25">
      <c r="A17" s="2" t="s">
        <v>178</v>
      </c>
      <c r="B17" s="64" t="s">
        <v>135</v>
      </c>
      <c r="C17" s="35" t="s">
        <v>127</v>
      </c>
      <c r="D17" s="64" t="s">
        <v>134</v>
      </c>
    </row>
    <row r="18" spans="1:4" ht="45" x14ac:dyDescent="0.25">
      <c r="A18" s="4" t="s">
        <v>190</v>
      </c>
      <c r="B18" s="55">
        <v>162543</v>
      </c>
      <c r="C18" s="55"/>
      <c r="D18" s="55">
        <v>169010.94</v>
      </c>
    </row>
    <row r="19" spans="1:4" ht="45" x14ac:dyDescent="0.25">
      <c r="A19" s="6" t="s">
        <v>191</v>
      </c>
      <c r="B19" s="55">
        <f>B15+B18</f>
        <v>792630</v>
      </c>
      <c r="C19" s="55">
        <v>40300</v>
      </c>
      <c r="D19" s="55">
        <f t="shared" ref="D19" si="3">D15+D18</f>
        <v>117854.42000000045</v>
      </c>
    </row>
    <row r="21" spans="1:4" ht="30" hidden="1" x14ac:dyDescent="0.25">
      <c r="A21" s="7" t="s">
        <v>11</v>
      </c>
      <c r="B21" s="65" t="s">
        <v>9</v>
      </c>
      <c r="C21" s="35" t="s">
        <v>8</v>
      </c>
      <c r="D21" s="64" t="s">
        <v>10</v>
      </c>
    </row>
    <row r="22" spans="1:4" ht="30" hidden="1" x14ac:dyDescent="0.25">
      <c r="A22" s="6" t="s">
        <v>12</v>
      </c>
      <c r="B22" s="55"/>
      <c r="C22" s="37"/>
      <c r="D22" s="55"/>
    </row>
    <row r="23" spans="1:4" ht="45" hidden="1" x14ac:dyDescent="0.25">
      <c r="A23" s="6" t="s">
        <v>13</v>
      </c>
      <c r="B23" s="55"/>
      <c r="C23" s="37"/>
      <c r="D23" s="55"/>
    </row>
    <row r="24" spans="1:4" ht="24" hidden="1" customHeight="1" x14ac:dyDescent="0.25">
      <c r="A24" s="9" t="s">
        <v>14</v>
      </c>
      <c r="B24" s="55"/>
      <c r="C24" s="37"/>
      <c r="D24" s="55"/>
    </row>
    <row r="25" spans="1:4" ht="30" x14ac:dyDescent="0.25">
      <c r="A25" s="2" t="s">
        <v>11</v>
      </c>
      <c r="B25" s="64" t="s">
        <v>135</v>
      </c>
      <c r="C25" s="35" t="s">
        <v>127</v>
      </c>
      <c r="D25" s="64" t="s">
        <v>134</v>
      </c>
    </row>
    <row r="26" spans="1:4" ht="45" hidden="1" x14ac:dyDescent="0.25">
      <c r="A26" s="4" t="s">
        <v>94</v>
      </c>
      <c r="B26" s="55">
        <v>162543</v>
      </c>
      <c r="C26" s="37">
        <v>169704</v>
      </c>
      <c r="D26" s="55">
        <v>169704</v>
      </c>
    </row>
    <row r="27" spans="1:4" ht="30" x14ac:dyDescent="0.25">
      <c r="A27" s="6" t="s">
        <v>12</v>
      </c>
      <c r="B27" s="55">
        <v>0</v>
      </c>
      <c r="C27" s="37">
        <v>0</v>
      </c>
      <c r="D27" s="55">
        <v>0</v>
      </c>
    </row>
    <row r="28" spans="1:4" ht="45" x14ac:dyDescent="0.25">
      <c r="A28" s="6" t="s">
        <v>13</v>
      </c>
      <c r="B28" s="55">
        <v>623619</v>
      </c>
      <c r="C28" s="37">
        <v>0</v>
      </c>
      <c r="D28" s="55">
        <v>0</v>
      </c>
    </row>
    <row r="29" spans="1:4" x14ac:dyDescent="0.25">
      <c r="A29" s="6" t="s">
        <v>14</v>
      </c>
      <c r="B29" s="55">
        <f>B27-B28</f>
        <v>-623619</v>
      </c>
      <c r="C29" s="37">
        <v>0</v>
      </c>
      <c r="D29" s="55">
        <v>0</v>
      </c>
    </row>
    <row r="30" spans="1:4" x14ac:dyDescent="0.25">
      <c r="A30" s="6"/>
      <c r="B30" s="55"/>
      <c r="C30" s="37"/>
      <c r="D30" s="55"/>
    </row>
    <row r="31" spans="1:4" ht="30" x14ac:dyDescent="0.25">
      <c r="A31" s="6" t="s">
        <v>179</v>
      </c>
      <c r="B31" s="55">
        <f>B19+B29</f>
        <v>169011</v>
      </c>
      <c r="C31" s="55">
        <f t="shared" ref="C31:D31" si="4">C19+C29</f>
        <v>40300</v>
      </c>
      <c r="D31" s="55">
        <f t="shared" si="4"/>
        <v>117854.42000000045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6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9"/>
  <sheetViews>
    <sheetView topLeftCell="A79" workbookViewId="0">
      <selection activeCell="G84" sqref="G84"/>
    </sheetView>
  </sheetViews>
  <sheetFormatPr defaultRowHeight="15" x14ac:dyDescent="0.25"/>
  <cols>
    <col min="1" max="1" width="10.85546875" style="10" customWidth="1"/>
    <col min="2" max="2" width="40" customWidth="1"/>
    <col min="3" max="4" width="16.42578125" style="45" customWidth="1"/>
    <col min="5" max="5" width="14.5703125" style="45" customWidth="1"/>
    <col min="6" max="6" width="15.42578125" style="45" customWidth="1"/>
    <col min="7" max="7" width="13.5703125" style="30" customWidth="1"/>
    <col min="8" max="8" width="11.5703125" style="30" customWidth="1"/>
  </cols>
  <sheetData>
    <row r="1" spans="1:8" ht="24.75" customHeight="1" x14ac:dyDescent="0.25">
      <c r="A1" s="11"/>
      <c r="C1" s="49" t="s">
        <v>18</v>
      </c>
    </row>
    <row r="2" spans="1:8" ht="24.75" customHeight="1" x14ac:dyDescent="0.25">
      <c r="A2" s="12" t="s">
        <v>136</v>
      </c>
    </row>
    <row r="4" spans="1:8" ht="54" customHeight="1" x14ac:dyDescent="0.25">
      <c r="A4" s="3" t="s">
        <v>15</v>
      </c>
      <c r="B4" s="2" t="s">
        <v>16</v>
      </c>
      <c r="C4" s="46" t="s">
        <v>137</v>
      </c>
      <c r="D4" s="48" t="s">
        <v>128</v>
      </c>
      <c r="E4" s="48" t="s">
        <v>130</v>
      </c>
      <c r="F4" s="46" t="s">
        <v>138</v>
      </c>
      <c r="G4" s="31" t="s">
        <v>17</v>
      </c>
      <c r="H4" s="31" t="s">
        <v>17</v>
      </c>
    </row>
    <row r="5" spans="1:8" x14ac:dyDescent="0.25">
      <c r="A5" s="13"/>
      <c r="B5" s="14">
        <v>1</v>
      </c>
      <c r="C5" s="47">
        <v>2</v>
      </c>
      <c r="D5" s="47">
        <v>3</v>
      </c>
      <c r="E5" s="47">
        <v>4</v>
      </c>
      <c r="F5" s="47">
        <v>5</v>
      </c>
      <c r="G5" s="29" t="s">
        <v>19</v>
      </c>
      <c r="H5" s="29" t="s">
        <v>104</v>
      </c>
    </row>
    <row r="6" spans="1:8" s="19" customFormat="1" ht="30" x14ac:dyDescent="0.25">
      <c r="A6" s="3">
        <v>67</v>
      </c>
      <c r="B6" s="15" t="s">
        <v>22</v>
      </c>
      <c r="C6" s="44">
        <f>SUM(C7:C8)</f>
        <v>525131</v>
      </c>
      <c r="D6" s="43">
        <f t="shared" ref="D6:F6" si="0">SUM(D7:D8)</f>
        <v>430000</v>
      </c>
      <c r="E6" s="43">
        <f t="shared" si="0"/>
        <v>0</v>
      </c>
      <c r="F6" s="43">
        <f t="shared" si="0"/>
        <v>490392.5</v>
      </c>
      <c r="G6" s="32">
        <f>F6/C6*100</f>
        <v>93.384793508667357</v>
      </c>
      <c r="H6" s="32">
        <f>F6/D6*100</f>
        <v>114.04476744186047</v>
      </c>
    </row>
    <row r="7" spans="1:8" ht="30" x14ac:dyDescent="0.25">
      <c r="A7" s="13">
        <v>6711</v>
      </c>
      <c r="B7" s="6" t="s">
        <v>20</v>
      </c>
      <c r="C7" s="43">
        <v>525131</v>
      </c>
      <c r="D7" s="43">
        <v>430000</v>
      </c>
      <c r="E7" s="43"/>
      <c r="F7" s="43">
        <v>490392.5</v>
      </c>
      <c r="G7" s="32">
        <f t="shared" ref="G7:G26" si="1">F7/C7*100</f>
        <v>93.384793508667357</v>
      </c>
      <c r="H7" s="32">
        <f t="shared" ref="H7:H28" si="2">F7/D7*100</f>
        <v>114.04476744186047</v>
      </c>
    </row>
    <row r="8" spans="1:8" ht="42" customHeight="1" x14ac:dyDescent="0.25">
      <c r="A8" s="13">
        <v>6712</v>
      </c>
      <c r="B8" s="6" t="s">
        <v>97</v>
      </c>
      <c r="C8" s="43"/>
      <c r="D8" s="43"/>
      <c r="E8" s="43"/>
      <c r="F8" s="43"/>
      <c r="G8" s="32"/>
      <c r="H8" s="32"/>
    </row>
    <row r="9" spans="1:8" ht="30" x14ac:dyDescent="0.25">
      <c r="A9" s="3">
        <v>66</v>
      </c>
      <c r="B9" s="8" t="s">
        <v>23</v>
      </c>
      <c r="C9" s="44">
        <f>SUM(C10:C11)</f>
        <v>57163</v>
      </c>
      <c r="D9" s="43">
        <f t="shared" ref="D9:F9" si="3">SUM(D10:D11)</f>
        <v>60500</v>
      </c>
      <c r="E9" s="43">
        <f t="shared" si="3"/>
        <v>0</v>
      </c>
      <c r="F9" s="43">
        <f t="shared" si="3"/>
        <v>44919.5</v>
      </c>
      <c r="G9" s="32">
        <v>0</v>
      </c>
      <c r="H9" s="32">
        <f t="shared" si="2"/>
        <v>74.247107438016528</v>
      </c>
    </row>
    <row r="10" spans="1:8" ht="30" x14ac:dyDescent="0.25">
      <c r="A10" s="13">
        <v>661</v>
      </c>
      <c r="B10" s="15" t="s">
        <v>24</v>
      </c>
      <c r="C10" s="43">
        <v>57163</v>
      </c>
      <c r="D10" s="43">
        <v>60000</v>
      </c>
      <c r="E10" s="43"/>
      <c r="F10" s="43">
        <v>44919.5</v>
      </c>
      <c r="G10" s="32">
        <f t="shared" si="1"/>
        <v>78.581425047670692</v>
      </c>
      <c r="H10" s="32">
        <f t="shared" si="2"/>
        <v>74.865833333333327</v>
      </c>
    </row>
    <row r="11" spans="1:8" ht="30" x14ac:dyDescent="0.25">
      <c r="A11" s="13">
        <v>663</v>
      </c>
      <c r="B11" s="15" t="s">
        <v>93</v>
      </c>
      <c r="C11" s="43">
        <v>0</v>
      </c>
      <c r="D11" s="43">
        <v>500</v>
      </c>
      <c r="E11" s="43"/>
      <c r="F11" s="43">
        <v>0</v>
      </c>
      <c r="G11" s="32"/>
      <c r="H11" s="32">
        <f t="shared" si="2"/>
        <v>0</v>
      </c>
    </row>
    <row r="12" spans="1:8" x14ac:dyDescent="0.25">
      <c r="A12" s="3">
        <v>652</v>
      </c>
      <c r="B12" s="8" t="s">
        <v>25</v>
      </c>
      <c r="C12" s="44">
        <f>SUM(C13:C16)</f>
        <v>239906</v>
      </c>
      <c r="D12" s="43">
        <f t="shared" ref="D12:F12" si="4">SUM(D13:D16)</f>
        <v>353000</v>
      </c>
      <c r="E12" s="43">
        <f t="shared" si="4"/>
        <v>0</v>
      </c>
      <c r="F12" s="43">
        <f t="shared" si="4"/>
        <v>329772.10000000003</v>
      </c>
      <c r="G12" s="32">
        <f t="shared" si="1"/>
        <v>137.45887972789345</v>
      </c>
      <c r="H12" s="32">
        <f t="shared" si="2"/>
        <v>93.419858356940523</v>
      </c>
    </row>
    <row r="13" spans="1:8" ht="30" x14ac:dyDescent="0.25">
      <c r="A13" s="13">
        <v>65264</v>
      </c>
      <c r="B13" s="15" t="s">
        <v>26</v>
      </c>
      <c r="C13" s="43">
        <v>228908</v>
      </c>
      <c r="D13" s="43">
        <v>328000</v>
      </c>
      <c r="E13" s="43"/>
      <c r="F13" s="43">
        <v>314663.64</v>
      </c>
      <c r="G13" s="32">
        <f t="shared" si="1"/>
        <v>137.46292833802227</v>
      </c>
      <c r="H13" s="32">
        <f t="shared" si="2"/>
        <v>95.93403658536586</v>
      </c>
    </row>
    <row r="14" spans="1:8" ht="30" x14ac:dyDescent="0.25">
      <c r="A14" s="13">
        <v>65267</v>
      </c>
      <c r="B14" s="15" t="s">
        <v>139</v>
      </c>
      <c r="C14" s="43">
        <v>3766</v>
      </c>
      <c r="D14" s="43"/>
      <c r="E14" s="43"/>
      <c r="F14" s="43">
        <v>4289.46</v>
      </c>
      <c r="G14" s="32"/>
      <c r="H14" s="32"/>
    </row>
    <row r="15" spans="1:8" x14ac:dyDescent="0.25">
      <c r="A15" s="13">
        <v>65268</v>
      </c>
      <c r="B15" s="15" t="s">
        <v>140</v>
      </c>
      <c r="C15" s="43">
        <v>6540</v>
      </c>
      <c r="D15" s="43">
        <v>25000</v>
      </c>
      <c r="E15" s="43"/>
      <c r="F15" s="43">
        <v>9905</v>
      </c>
      <c r="G15" s="32"/>
      <c r="H15" s="32">
        <f t="shared" si="2"/>
        <v>39.619999999999997</v>
      </c>
    </row>
    <row r="16" spans="1:8" ht="30" x14ac:dyDescent="0.25">
      <c r="A16" s="13">
        <v>65269</v>
      </c>
      <c r="B16" s="15" t="s">
        <v>141</v>
      </c>
      <c r="C16" s="43">
        <v>692</v>
      </c>
      <c r="D16" s="43"/>
      <c r="E16" s="43"/>
      <c r="F16" s="43">
        <v>914</v>
      </c>
      <c r="G16" s="32"/>
      <c r="H16" s="32"/>
    </row>
    <row r="17" spans="1:8" ht="30" x14ac:dyDescent="0.25">
      <c r="A17" s="3"/>
      <c r="B17" s="8" t="s">
        <v>27</v>
      </c>
      <c r="C17" s="44">
        <f>SUM(C18:C23)</f>
        <v>5515054</v>
      </c>
      <c r="D17" s="43">
        <f t="shared" ref="D17:F17" si="5">SUM(D18:D23)</f>
        <v>5445100</v>
      </c>
      <c r="E17" s="43">
        <f t="shared" si="5"/>
        <v>0</v>
      </c>
      <c r="F17" s="43">
        <f t="shared" si="5"/>
        <v>5407943.3900000006</v>
      </c>
      <c r="G17" s="32">
        <f t="shared" si="1"/>
        <v>98.057850204186593</v>
      </c>
      <c r="H17" s="32">
        <f t="shared" si="2"/>
        <v>99.317613817928049</v>
      </c>
    </row>
    <row r="18" spans="1:8" ht="30" x14ac:dyDescent="0.25">
      <c r="A18" s="20">
        <v>633</v>
      </c>
      <c r="B18" s="15" t="s">
        <v>103</v>
      </c>
      <c r="C18" s="43"/>
      <c r="D18" s="43">
        <v>0</v>
      </c>
      <c r="E18" s="43"/>
      <c r="F18" s="43"/>
      <c r="G18" s="32"/>
      <c r="H18" s="32"/>
    </row>
    <row r="19" spans="1:8" ht="23.25" customHeight="1" x14ac:dyDescent="0.25">
      <c r="A19" s="13">
        <v>634</v>
      </c>
      <c r="B19" s="15" t="s">
        <v>28</v>
      </c>
      <c r="C19" s="43">
        <v>356023</v>
      </c>
      <c r="D19" s="43"/>
      <c r="E19" s="43"/>
      <c r="F19" s="43"/>
      <c r="G19" s="32"/>
      <c r="H19" s="32"/>
    </row>
    <row r="20" spans="1:8" ht="30" x14ac:dyDescent="0.25">
      <c r="A20" s="13">
        <v>636</v>
      </c>
      <c r="B20" s="15" t="s">
        <v>29</v>
      </c>
      <c r="C20" s="43">
        <v>4838866</v>
      </c>
      <c r="D20" s="43">
        <v>5410000</v>
      </c>
      <c r="E20" s="43"/>
      <c r="F20" s="43">
        <v>5386610.4400000004</v>
      </c>
      <c r="G20" s="32">
        <f t="shared" si="1"/>
        <v>111.31968605867574</v>
      </c>
      <c r="H20" s="32">
        <f t="shared" si="2"/>
        <v>99.567660628465816</v>
      </c>
    </row>
    <row r="21" spans="1:8" ht="21.75" customHeight="1" x14ac:dyDescent="0.25">
      <c r="A21" s="13">
        <v>638</v>
      </c>
      <c r="B21" s="15" t="s">
        <v>30</v>
      </c>
      <c r="C21" s="43">
        <v>320163</v>
      </c>
      <c r="D21" s="43">
        <v>35000</v>
      </c>
      <c r="E21" s="43"/>
      <c r="F21" s="43">
        <v>21332.03</v>
      </c>
      <c r="G21" s="32">
        <f t="shared" si="1"/>
        <v>6.6628654778971956</v>
      </c>
      <c r="H21" s="32">
        <f t="shared" si="2"/>
        <v>60.948657142857144</v>
      </c>
    </row>
    <row r="22" spans="1:8" ht="28.5" customHeight="1" x14ac:dyDescent="0.25">
      <c r="A22" s="13">
        <v>639</v>
      </c>
      <c r="B22" s="15" t="s">
        <v>95</v>
      </c>
      <c r="C22" s="43"/>
      <c r="D22" s="43"/>
      <c r="E22" s="43"/>
      <c r="F22" s="43"/>
      <c r="G22" s="32">
        <v>0</v>
      </c>
      <c r="H22" s="32"/>
    </row>
    <row r="23" spans="1:8" ht="21.75" customHeight="1" x14ac:dyDescent="0.25">
      <c r="A23" s="13">
        <v>641</v>
      </c>
      <c r="B23" s="15" t="s">
        <v>96</v>
      </c>
      <c r="C23" s="43">
        <v>2</v>
      </c>
      <c r="D23" s="43">
        <v>100</v>
      </c>
      <c r="E23" s="43"/>
      <c r="F23" s="43">
        <v>0.92</v>
      </c>
      <c r="G23" s="32">
        <f t="shared" si="1"/>
        <v>46</v>
      </c>
      <c r="H23" s="32">
        <f t="shared" si="2"/>
        <v>0.91999999999999993</v>
      </c>
    </row>
    <row r="24" spans="1:8" ht="27.75" customHeight="1" x14ac:dyDescent="0.25">
      <c r="A24" s="3">
        <v>72</v>
      </c>
      <c r="B24" s="8" t="s">
        <v>98</v>
      </c>
      <c r="C24" s="51"/>
      <c r="D24" s="43">
        <f t="shared" ref="D24:F24" si="6">D25</f>
        <v>0</v>
      </c>
      <c r="E24" s="43">
        <f t="shared" si="6"/>
        <v>0</v>
      </c>
      <c r="F24" s="43">
        <f t="shared" si="6"/>
        <v>0</v>
      </c>
      <c r="G24" s="32"/>
      <c r="H24" s="32"/>
    </row>
    <row r="25" spans="1:8" ht="21.75" customHeight="1" x14ac:dyDescent="0.25">
      <c r="A25" s="13">
        <v>721</v>
      </c>
      <c r="B25" s="15" t="s">
        <v>99</v>
      </c>
      <c r="C25" s="43">
        <v>0</v>
      </c>
      <c r="D25" s="43">
        <v>0</v>
      </c>
      <c r="E25" s="43"/>
      <c r="F25" s="43"/>
      <c r="G25" s="32">
        <v>0</v>
      </c>
      <c r="H25" s="32"/>
    </row>
    <row r="26" spans="1:8" ht="19.5" customHeight="1" x14ac:dyDescent="0.25">
      <c r="A26" s="16" t="s">
        <v>31</v>
      </c>
      <c r="B26" s="5"/>
      <c r="C26" s="43">
        <f>C6+C9+C12+C17+C24</f>
        <v>6337254</v>
      </c>
      <c r="D26" s="43">
        <f>D6+D9+D12+D17+D24</f>
        <v>6288600</v>
      </c>
      <c r="E26" s="43">
        <f t="shared" ref="E26:F26" si="7">E6+E9+E12+E17+E24</f>
        <v>0</v>
      </c>
      <c r="F26" s="43">
        <f t="shared" si="7"/>
        <v>6273027.4900000002</v>
      </c>
      <c r="G26" s="32">
        <f t="shared" si="1"/>
        <v>98.986524605136552</v>
      </c>
      <c r="H26" s="32">
        <f t="shared" si="2"/>
        <v>99.752369207772801</v>
      </c>
    </row>
    <row r="27" spans="1:8" ht="19.5" customHeight="1" x14ac:dyDescent="0.25">
      <c r="A27" s="16"/>
      <c r="B27" s="5" t="s">
        <v>192</v>
      </c>
      <c r="C27" s="43"/>
      <c r="D27" s="43"/>
      <c r="E27" s="43"/>
      <c r="F27" s="43">
        <v>169010.94</v>
      </c>
      <c r="G27" s="32"/>
      <c r="H27" s="32"/>
    </row>
    <row r="28" spans="1:8" ht="36.75" customHeight="1" x14ac:dyDescent="0.25">
      <c r="A28" s="17"/>
      <c r="B28" s="4" t="s">
        <v>184</v>
      </c>
      <c r="C28" s="43">
        <v>0</v>
      </c>
      <c r="D28" s="43">
        <v>6369150</v>
      </c>
      <c r="E28" s="43"/>
      <c r="F28" s="43">
        <v>6442038.4299999997</v>
      </c>
      <c r="G28" s="32"/>
      <c r="H28" s="32">
        <f t="shared" si="2"/>
        <v>101.14439807509636</v>
      </c>
    </row>
    <row r="30" spans="1:8" x14ac:dyDescent="0.25">
      <c r="C30" s="50" t="s">
        <v>32</v>
      </c>
    </row>
    <row r="31" spans="1:8" ht="45" x14ac:dyDescent="0.25">
      <c r="A31" s="3" t="s">
        <v>15</v>
      </c>
      <c r="B31" s="2" t="s">
        <v>16</v>
      </c>
      <c r="C31" s="48" t="s">
        <v>129</v>
      </c>
      <c r="D31" s="48" t="s">
        <v>128</v>
      </c>
      <c r="E31" s="48" t="s">
        <v>130</v>
      </c>
      <c r="F31" s="48" t="s">
        <v>131</v>
      </c>
      <c r="G31" s="31" t="s">
        <v>17</v>
      </c>
      <c r="H31" s="31" t="s">
        <v>17</v>
      </c>
    </row>
    <row r="32" spans="1:8" x14ac:dyDescent="0.25">
      <c r="A32" s="13"/>
      <c r="B32" s="14">
        <v>1</v>
      </c>
      <c r="C32" s="47">
        <v>2</v>
      </c>
      <c r="D32" s="47">
        <v>3</v>
      </c>
      <c r="E32" s="47">
        <v>4</v>
      </c>
      <c r="F32" s="47">
        <v>5</v>
      </c>
      <c r="G32" s="29" t="s">
        <v>19</v>
      </c>
      <c r="H32" s="29" t="s">
        <v>104</v>
      </c>
    </row>
    <row r="33" spans="1:8" s="18" customFormat="1" x14ac:dyDescent="0.25">
      <c r="A33" s="3">
        <v>31</v>
      </c>
      <c r="B33" s="7" t="s">
        <v>33</v>
      </c>
      <c r="C33" s="44">
        <f>C34+C36+C38</f>
        <v>4546340</v>
      </c>
      <c r="D33" s="44">
        <f t="shared" ref="D33:F33" si="8">D34+D36+D38</f>
        <v>4994600</v>
      </c>
      <c r="E33" s="44">
        <f t="shared" si="8"/>
        <v>0</v>
      </c>
      <c r="F33" s="44">
        <f t="shared" si="8"/>
        <v>4981400.71</v>
      </c>
      <c r="G33" s="32">
        <f t="shared" ref="G33:G81" si="9">F33/C33*100</f>
        <v>109.56947148695436</v>
      </c>
      <c r="H33" s="32">
        <f t="shared" ref="H33:H94" si="10">F33/D33*100</f>
        <v>99.735728787090068</v>
      </c>
    </row>
    <row r="34" spans="1:8" s="18" customFormat="1" x14ac:dyDescent="0.25">
      <c r="A34" s="3">
        <v>311</v>
      </c>
      <c r="B34" s="7" t="s">
        <v>34</v>
      </c>
      <c r="C34" s="44">
        <f>C35</f>
        <v>3769847</v>
      </c>
      <c r="D34" s="44">
        <f t="shared" ref="D34:F34" si="11">D35</f>
        <v>4133244</v>
      </c>
      <c r="E34" s="44">
        <f t="shared" si="11"/>
        <v>0</v>
      </c>
      <c r="F34" s="44">
        <f t="shared" si="11"/>
        <v>4137335.61</v>
      </c>
      <c r="G34" s="32">
        <f t="shared" si="9"/>
        <v>109.74810410077652</v>
      </c>
      <c r="H34" s="32">
        <f t="shared" si="10"/>
        <v>100.09899270403587</v>
      </c>
    </row>
    <row r="35" spans="1:8" x14ac:dyDescent="0.25">
      <c r="A35" s="13">
        <v>3111</v>
      </c>
      <c r="B35" s="5" t="s">
        <v>35</v>
      </c>
      <c r="C35" s="43">
        <v>3769847</v>
      </c>
      <c r="D35" s="43">
        <v>4133244</v>
      </c>
      <c r="E35" s="43"/>
      <c r="F35" s="43">
        <v>4137335.61</v>
      </c>
      <c r="G35" s="32">
        <f t="shared" si="9"/>
        <v>109.74810410077652</v>
      </c>
      <c r="H35" s="32">
        <f t="shared" si="10"/>
        <v>100.09899270403587</v>
      </c>
    </row>
    <row r="36" spans="1:8" s="18" customFormat="1" x14ac:dyDescent="0.25">
      <c r="A36" s="3">
        <v>312</v>
      </c>
      <c r="B36" s="7" t="s">
        <v>36</v>
      </c>
      <c r="C36" s="44">
        <f>C37</f>
        <v>154935</v>
      </c>
      <c r="D36" s="44">
        <f t="shared" ref="D36:F36" si="12">D37</f>
        <v>160000</v>
      </c>
      <c r="E36" s="44">
        <f t="shared" si="12"/>
        <v>0</v>
      </c>
      <c r="F36" s="44">
        <f t="shared" si="12"/>
        <v>161525.4</v>
      </c>
      <c r="G36" s="32">
        <f t="shared" si="9"/>
        <v>104.25365475844708</v>
      </c>
      <c r="H36" s="32">
        <f t="shared" si="10"/>
        <v>100.95337499999999</v>
      </c>
    </row>
    <row r="37" spans="1:8" x14ac:dyDescent="0.25">
      <c r="A37" s="13">
        <v>3121</v>
      </c>
      <c r="B37" s="5" t="s">
        <v>36</v>
      </c>
      <c r="C37" s="43">
        <v>154935</v>
      </c>
      <c r="D37" s="43">
        <v>160000</v>
      </c>
      <c r="E37" s="43"/>
      <c r="F37" s="43">
        <v>161525.4</v>
      </c>
      <c r="G37" s="32">
        <f t="shared" si="9"/>
        <v>104.25365475844708</v>
      </c>
      <c r="H37" s="32">
        <f t="shared" si="10"/>
        <v>100.95337499999999</v>
      </c>
    </row>
    <row r="38" spans="1:8" x14ac:dyDescent="0.25">
      <c r="A38" s="3">
        <v>313</v>
      </c>
      <c r="B38" s="7" t="s">
        <v>37</v>
      </c>
      <c r="C38" s="44">
        <f>C39+C40</f>
        <v>621558</v>
      </c>
      <c r="D38" s="44">
        <f t="shared" ref="D38:F38" si="13">D39+D40</f>
        <v>701356</v>
      </c>
      <c r="E38" s="44">
        <f t="shared" si="13"/>
        <v>0</v>
      </c>
      <c r="F38" s="44">
        <f t="shared" si="13"/>
        <v>682539.7</v>
      </c>
      <c r="G38" s="32">
        <f t="shared" si="9"/>
        <v>109.81110371035365</v>
      </c>
      <c r="H38" s="32">
        <f t="shared" si="10"/>
        <v>97.317154198438445</v>
      </c>
    </row>
    <row r="39" spans="1:8" ht="30" x14ac:dyDescent="0.25">
      <c r="A39" s="13">
        <v>3132</v>
      </c>
      <c r="B39" s="6" t="s">
        <v>38</v>
      </c>
      <c r="C39" s="43">
        <v>621528</v>
      </c>
      <c r="D39" s="43">
        <v>701356</v>
      </c>
      <c r="E39" s="43"/>
      <c r="F39" s="43">
        <v>681442.76</v>
      </c>
      <c r="G39" s="32">
        <f t="shared" si="9"/>
        <v>109.63991324606455</v>
      </c>
      <c r="H39" s="32">
        <f t="shared" si="10"/>
        <v>97.160751458603045</v>
      </c>
    </row>
    <row r="40" spans="1:8" ht="30" x14ac:dyDescent="0.25">
      <c r="A40" s="13">
        <v>3133</v>
      </c>
      <c r="B40" s="6" t="s">
        <v>39</v>
      </c>
      <c r="C40" s="43">
        <v>30</v>
      </c>
      <c r="D40" s="43">
        <v>0</v>
      </c>
      <c r="E40" s="43"/>
      <c r="F40" s="43">
        <v>1096.94</v>
      </c>
      <c r="G40" s="32">
        <f t="shared" si="9"/>
        <v>3656.4666666666667</v>
      </c>
      <c r="H40" s="32"/>
    </row>
    <row r="41" spans="1:8" s="18" customFormat="1" x14ac:dyDescent="0.25">
      <c r="A41" s="3">
        <v>32</v>
      </c>
      <c r="B41" s="7" t="s">
        <v>91</v>
      </c>
      <c r="C41" s="44">
        <f>C42+C47+C54+C64+C66</f>
        <v>1017715</v>
      </c>
      <c r="D41" s="44">
        <f t="shared" ref="D41:F41" si="14">D42+D47+D54+D64+D66</f>
        <v>1153750</v>
      </c>
      <c r="E41" s="44">
        <f t="shared" si="14"/>
        <v>0</v>
      </c>
      <c r="F41" s="44">
        <f t="shared" si="14"/>
        <v>1165811.9100000001</v>
      </c>
      <c r="G41" s="32">
        <f t="shared" si="9"/>
        <v>114.55190402028074</v>
      </c>
      <c r="H41" s="32">
        <f t="shared" si="10"/>
        <v>101.04545265438787</v>
      </c>
    </row>
    <row r="42" spans="1:8" s="18" customFormat="1" x14ac:dyDescent="0.25">
      <c r="A42" s="3">
        <v>321</v>
      </c>
      <c r="B42" s="7" t="s">
        <v>40</v>
      </c>
      <c r="C42" s="44">
        <f>SUM(C43:C46)</f>
        <v>178038</v>
      </c>
      <c r="D42" s="44">
        <f t="shared" ref="D42:F42" si="15">SUM(D43:D46)</f>
        <v>316500</v>
      </c>
      <c r="E42" s="44">
        <f t="shared" si="15"/>
        <v>0</v>
      </c>
      <c r="F42" s="44">
        <f t="shared" si="15"/>
        <v>284546.21999999997</v>
      </c>
      <c r="G42" s="32">
        <f t="shared" si="9"/>
        <v>159.82330738381691</v>
      </c>
      <c r="H42" s="32">
        <f t="shared" si="10"/>
        <v>89.904018957345968</v>
      </c>
    </row>
    <row r="43" spans="1:8" x14ac:dyDescent="0.25">
      <c r="A43" s="13">
        <v>3211</v>
      </c>
      <c r="B43" s="5" t="s">
        <v>41</v>
      </c>
      <c r="C43" s="43">
        <v>3600</v>
      </c>
      <c r="D43" s="43">
        <v>40000</v>
      </c>
      <c r="E43" s="43"/>
      <c r="F43" s="43">
        <v>26942.14</v>
      </c>
      <c r="G43" s="32">
        <f t="shared" si="9"/>
        <v>748.39277777777772</v>
      </c>
      <c r="H43" s="32">
        <f t="shared" si="10"/>
        <v>67.355350000000001</v>
      </c>
    </row>
    <row r="44" spans="1:8" ht="30" x14ac:dyDescent="0.25">
      <c r="A44" s="13">
        <v>3212</v>
      </c>
      <c r="B44" s="6" t="s">
        <v>42</v>
      </c>
      <c r="C44" s="43">
        <v>170150</v>
      </c>
      <c r="D44" s="43">
        <v>260000</v>
      </c>
      <c r="E44" s="43"/>
      <c r="F44" s="43">
        <v>239812.66</v>
      </c>
      <c r="G44" s="32">
        <f t="shared" si="9"/>
        <v>140.94191007934177</v>
      </c>
      <c r="H44" s="32">
        <f t="shared" si="10"/>
        <v>92.235638461538457</v>
      </c>
    </row>
    <row r="45" spans="1:8" x14ac:dyDescent="0.25">
      <c r="A45" s="13">
        <v>3213</v>
      </c>
      <c r="B45" s="6" t="s">
        <v>45</v>
      </c>
      <c r="C45" s="43">
        <v>450</v>
      </c>
      <c r="D45" s="43">
        <v>6500</v>
      </c>
      <c r="E45" s="43"/>
      <c r="F45" s="43">
        <v>6525</v>
      </c>
      <c r="G45" s="32">
        <f t="shared" si="9"/>
        <v>1450</v>
      </c>
      <c r="H45" s="32">
        <f t="shared" si="10"/>
        <v>100.38461538461539</v>
      </c>
    </row>
    <row r="46" spans="1:8" x14ac:dyDescent="0.25">
      <c r="A46" s="13">
        <v>3214</v>
      </c>
      <c r="B46" s="6" t="s">
        <v>46</v>
      </c>
      <c r="C46" s="43">
        <v>3838</v>
      </c>
      <c r="D46" s="43">
        <v>10000</v>
      </c>
      <c r="E46" s="43"/>
      <c r="F46" s="43">
        <v>11266.42</v>
      </c>
      <c r="G46" s="32">
        <f t="shared" si="9"/>
        <v>293.54924439812402</v>
      </c>
      <c r="H46" s="32">
        <f t="shared" si="10"/>
        <v>112.66419999999999</v>
      </c>
    </row>
    <row r="47" spans="1:8" s="18" customFormat="1" x14ac:dyDescent="0.25">
      <c r="A47" s="3">
        <v>322</v>
      </c>
      <c r="B47" s="7" t="s">
        <v>43</v>
      </c>
      <c r="C47" s="44">
        <f>SUM(C48:C53)</f>
        <v>489556</v>
      </c>
      <c r="D47" s="44">
        <f t="shared" ref="D47:F47" si="16">SUM(D48:D53)</f>
        <v>552500</v>
      </c>
      <c r="E47" s="44">
        <f t="shared" si="16"/>
        <v>0</v>
      </c>
      <c r="F47" s="44">
        <f t="shared" si="16"/>
        <v>596667.12</v>
      </c>
      <c r="G47" s="32">
        <f t="shared" si="9"/>
        <v>121.8792375131752</v>
      </c>
      <c r="H47" s="32">
        <f t="shared" si="10"/>
        <v>107.99404886877828</v>
      </c>
    </row>
    <row r="48" spans="1:8" x14ac:dyDescent="0.25">
      <c r="A48" s="13">
        <v>3221</v>
      </c>
      <c r="B48" s="21" t="s">
        <v>44</v>
      </c>
      <c r="C48" s="43">
        <v>54981</v>
      </c>
      <c r="D48" s="43">
        <v>70000</v>
      </c>
      <c r="E48" s="43"/>
      <c r="F48" s="43">
        <v>58262.54</v>
      </c>
      <c r="G48" s="32">
        <f t="shared" si="9"/>
        <v>105.96849820847203</v>
      </c>
      <c r="H48" s="32">
        <f t="shared" si="10"/>
        <v>83.232200000000006</v>
      </c>
    </row>
    <row r="49" spans="1:8" x14ac:dyDescent="0.25">
      <c r="A49" s="13">
        <v>3222</v>
      </c>
      <c r="B49" s="6" t="s">
        <v>47</v>
      </c>
      <c r="C49" s="43">
        <v>223035</v>
      </c>
      <c r="D49" s="43">
        <v>250000</v>
      </c>
      <c r="E49" s="43"/>
      <c r="F49" s="43">
        <v>249841.93</v>
      </c>
      <c r="G49" s="32">
        <f t="shared" si="9"/>
        <v>112.01915842804941</v>
      </c>
      <c r="H49" s="32">
        <f t="shared" si="10"/>
        <v>99.936771999999991</v>
      </c>
    </row>
    <row r="50" spans="1:8" x14ac:dyDescent="0.25">
      <c r="A50" s="13">
        <v>3223</v>
      </c>
      <c r="B50" s="6" t="s">
        <v>48</v>
      </c>
      <c r="C50" s="43">
        <v>163092</v>
      </c>
      <c r="D50" s="43">
        <v>190000</v>
      </c>
      <c r="E50" s="43"/>
      <c r="F50" s="43">
        <v>251402.27</v>
      </c>
      <c r="G50" s="32">
        <f t="shared" si="9"/>
        <v>154.14751796532019</v>
      </c>
      <c r="H50" s="32">
        <f t="shared" si="10"/>
        <v>132.3169842105263</v>
      </c>
    </row>
    <row r="51" spans="1:8" ht="30" x14ac:dyDescent="0.25">
      <c r="A51" s="13">
        <v>3224</v>
      </c>
      <c r="B51" s="6" t="s">
        <v>49</v>
      </c>
      <c r="C51" s="43">
        <v>29337</v>
      </c>
      <c r="D51" s="43">
        <v>20000</v>
      </c>
      <c r="E51" s="43"/>
      <c r="F51" s="43">
        <v>22185.919999999998</v>
      </c>
      <c r="G51" s="32">
        <f t="shared" si="9"/>
        <v>75.624365136176152</v>
      </c>
      <c r="H51" s="32">
        <f t="shared" si="10"/>
        <v>110.92959999999998</v>
      </c>
    </row>
    <row r="52" spans="1:8" x14ac:dyDescent="0.25">
      <c r="A52" s="13">
        <v>3225</v>
      </c>
      <c r="B52" s="6" t="s">
        <v>50</v>
      </c>
      <c r="C52" s="43">
        <v>16942</v>
      </c>
      <c r="D52" s="43">
        <v>20000</v>
      </c>
      <c r="E52" s="43"/>
      <c r="F52" s="43">
        <v>12690.86</v>
      </c>
      <c r="G52" s="32">
        <f t="shared" si="9"/>
        <v>74.907685043088193</v>
      </c>
      <c r="H52" s="32">
        <f t="shared" si="10"/>
        <v>63.454300000000011</v>
      </c>
    </row>
    <row r="53" spans="1:8" x14ac:dyDescent="0.25">
      <c r="A53" s="13">
        <v>3227</v>
      </c>
      <c r="B53" s="6" t="s">
        <v>51</v>
      </c>
      <c r="C53" s="43">
        <v>2169</v>
      </c>
      <c r="D53" s="43">
        <v>2500</v>
      </c>
      <c r="E53" s="43"/>
      <c r="F53" s="43">
        <v>2283.6</v>
      </c>
      <c r="G53" s="32">
        <v>0</v>
      </c>
      <c r="H53" s="32">
        <f t="shared" si="10"/>
        <v>91.343999999999994</v>
      </c>
    </row>
    <row r="54" spans="1:8" s="18" customFormat="1" x14ac:dyDescent="0.25">
      <c r="A54" s="3">
        <v>323</v>
      </c>
      <c r="B54" s="8" t="s">
        <v>52</v>
      </c>
      <c r="C54" s="44">
        <f>SUM(C55:C63)</f>
        <v>305270</v>
      </c>
      <c r="D54" s="44">
        <f t="shared" ref="D54:F54" si="17">SUM(D55:D63)</f>
        <v>201550</v>
      </c>
      <c r="E54" s="44">
        <f t="shared" si="17"/>
        <v>0</v>
      </c>
      <c r="F54" s="44">
        <f t="shared" si="17"/>
        <v>190079.49</v>
      </c>
      <c r="G54" s="32">
        <f t="shared" si="9"/>
        <v>62.26602352016247</v>
      </c>
      <c r="H54" s="32">
        <f t="shared" si="10"/>
        <v>94.308851401637313</v>
      </c>
    </row>
    <row r="55" spans="1:8" x14ac:dyDescent="0.25">
      <c r="A55" s="13">
        <v>3231</v>
      </c>
      <c r="B55" s="6" t="s">
        <v>53</v>
      </c>
      <c r="C55" s="43">
        <v>20101</v>
      </c>
      <c r="D55" s="43">
        <v>60000</v>
      </c>
      <c r="E55" s="43"/>
      <c r="F55" s="43">
        <v>55514.97</v>
      </c>
      <c r="G55" s="32">
        <f t="shared" si="9"/>
        <v>276.18014029152778</v>
      </c>
      <c r="H55" s="32">
        <f t="shared" si="10"/>
        <v>92.524950000000004</v>
      </c>
    </row>
    <row r="56" spans="1:8" x14ac:dyDescent="0.25">
      <c r="A56" s="13">
        <v>3232</v>
      </c>
      <c r="B56" s="6" t="s">
        <v>54</v>
      </c>
      <c r="C56" s="43">
        <v>207077</v>
      </c>
      <c r="D56" s="43">
        <v>52050</v>
      </c>
      <c r="E56" s="43"/>
      <c r="F56" s="43">
        <v>22112.39</v>
      </c>
      <c r="G56" s="32">
        <f t="shared" si="9"/>
        <v>10.678341872829913</v>
      </c>
      <c r="H56" s="32">
        <f t="shared" si="10"/>
        <v>42.482977905859748</v>
      </c>
    </row>
    <row r="57" spans="1:8" x14ac:dyDescent="0.25">
      <c r="A57" s="13">
        <v>3233</v>
      </c>
      <c r="B57" s="6" t="s">
        <v>55</v>
      </c>
      <c r="C57" s="43">
        <v>0</v>
      </c>
      <c r="D57" s="43">
        <v>0</v>
      </c>
      <c r="E57" s="43"/>
      <c r="F57" s="43">
        <v>0</v>
      </c>
      <c r="G57" s="32"/>
      <c r="H57" s="32"/>
    </row>
    <row r="58" spans="1:8" x14ac:dyDescent="0.25">
      <c r="A58" s="13">
        <v>3234</v>
      </c>
      <c r="B58" s="6" t="s">
        <v>56</v>
      </c>
      <c r="C58" s="43">
        <v>31935</v>
      </c>
      <c r="D58" s="43">
        <v>35000</v>
      </c>
      <c r="E58" s="43"/>
      <c r="F58" s="43">
        <v>32617.59</v>
      </c>
      <c r="G58" s="32">
        <f t="shared" si="9"/>
        <v>102.13743541568812</v>
      </c>
      <c r="H58" s="32">
        <f t="shared" si="10"/>
        <v>93.193114285714287</v>
      </c>
    </row>
    <row r="59" spans="1:8" x14ac:dyDescent="0.25">
      <c r="A59" s="13">
        <v>3235</v>
      </c>
      <c r="B59" s="6" t="s">
        <v>108</v>
      </c>
      <c r="C59" s="43">
        <v>0</v>
      </c>
      <c r="D59" s="43">
        <v>0</v>
      </c>
      <c r="E59" s="43"/>
      <c r="F59" s="43">
        <v>0</v>
      </c>
      <c r="G59" s="32"/>
      <c r="H59" s="32"/>
    </row>
    <row r="60" spans="1:8" x14ac:dyDescent="0.25">
      <c r="A60" s="13">
        <v>3236</v>
      </c>
      <c r="B60" s="6" t="s">
        <v>58</v>
      </c>
      <c r="C60" s="43">
        <v>20444</v>
      </c>
      <c r="D60" s="43">
        <v>22000</v>
      </c>
      <c r="E60" s="43"/>
      <c r="F60" s="43">
        <v>20813.64</v>
      </c>
      <c r="G60" s="32">
        <f t="shared" si="9"/>
        <v>101.80806104480531</v>
      </c>
      <c r="H60" s="32">
        <f t="shared" si="10"/>
        <v>94.607454545454544</v>
      </c>
    </row>
    <row r="61" spans="1:8" x14ac:dyDescent="0.25">
      <c r="A61" s="13">
        <v>3237</v>
      </c>
      <c r="B61" s="6" t="s">
        <v>59</v>
      </c>
      <c r="C61" s="43">
        <v>1400</v>
      </c>
      <c r="D61" s="43">
        <v>500</v>
      </c>
      <c r="E61" s="43"/>
      <c r="F61" s="43">
        <v>25546.89</v>
      </c>
      <c r="G61" s="32">
        <f t="shared" si="9"/>
        <v>1824.7778571428573</v>
      </c>
      <c r="H61" s="32">
        <f t="shared" si="10"/>
        <v>5109.3779999999997</v>
      </c>
    </row>
    <row r="62" spans="1:8" x14ac:dyDescent="0.25">
      <c r="A62" s="13">
        <v>3238</v>
      </c>
      <c r="B62" s="6" t="s">
        <v>60</v>
      </c>
      <c r="C62" s="43">
        <v>11034</v>
      </c>
      <c r="D62" s="43">
        <v>12000</v>
      </c>
      <c r="E62" s="43"/>
      <c r="F62" s="43">
        <v>8584</v>
      </c>
      <c r="G62" s="32">
        <f t="shared" si="9"/>
        <v>77.795903570781221</v>
      </c>
      <c r="H62" s="32">
        <f t="shared" si="10"/>
        <v>71.533333333333331</v>
      </c>
    </row>
    <row r="63" spans="1:8" x14ac:dyDescent="0.25">
      <c r="A63" s="13">
        <v>3239</v>
      </c>
      <c r="B63" s="6" t="s">
        <v>61</v>
      </c>
      <c r="C63" s="43">
        <v>13279</v>
      </c>
      <c r="D63" s="43">
        <v>20000</v>
      </c>
      <c r="E63" s="43"/>
      <c r="F63" s="43">
        <v>24890.01</v>
      </c>
      <c r="G63" s="32">
        <f t="shared" si="9"/>
        <v>187.43888847051736</v>
      </c>
      <c r="H63" s="32">
        <f t="shared" si="10"/>
        <v>124.45005</v>
      </c>
    </row>
    <row r="64" spans="1:8" s="18" customFormat="1" ht="30" x14ac:dyDescent="0.25">
      <c r="A64" s="3">
        <v>324</v>
      </c>
      <c r="B64" s="8" t="s">
        <v>62</v>
      </c>
      <c r="C64" s="44">
        <f>C65</f>
        <v>0</v>
      </c>
      <c r="D64" s="44">
        <f t="shared" ref="D64:F64" si="18">D65</f>
        <v>0</v>
      </c>
      <c r="E64" s="44">
        <f t="shared" si="18"/>
        <v>0</v>
      </c>
      <c r="F64" s="44">
        <f t="shared" si="18"/>
        <v>0</v>
      </c>
      <c r="G64" s="32"/>
      <c r="H64" s="32"/>
    </row>
    <row r="65" spans="1:8" ht="30" x14ac:dyDescent="0.25">
      <c r="A65" s="13">
        <v>3241</v>
      </c>
      <c r="B65" s="6" t="s">
        <v>62</v>
      </c>
      <c r="C65" s="43">
        <v>0</v>
      </c>
      <c r="D65" s="43"/>
      <c r="E65" s="43"/>
      <c r="F65" s="43">
        <v>0</v>
      </c>
      <c r="G65" s="32"/>
      <c r="H65" s="32"/>
    </row>
    <row r="66" spans="1:8" s="18" customFormat="1" x14ac:dyDescent="0.25">
      <c r="A66" s="3">
        <v>329</v>
      </c>
      <c r="B66" s="8" t="s">
        <v>63</v>
      </c>
      <c r="C66" s="44">
        <f>SUM(C67:C73)</f>
        <v>44851</v>
      </c>
      <c r="D66" s="44">
        <f t="shared" ref="D66:F66" si="19">SUM(D67:D73)</f>
        <v>83200</v>
      </c>
      <c r="E66" s="44">
        <f t="shared" si="19"/>
        <v>0</v>
      </c>
      <c r="F66" s="44">
        <f t="shared" si="19"/>
        <v>94519.08</v>
      </c>
      <c r="G66" s="32">
        <f t="shared" si="9"/>
        <v>210.74018416534747</v>
      </c>
      <c r="H66" s="32">
        <f t="shared" si="10"/>
        <v>113.60466346153845</v>
      </c>
    </row>
    <row r="67" spans="1:8" x14ac:dyDescent="0.25">
      <c r="A67" s="13">
        <v>3291</v>
      </c>
      <c r="B67" s="6" t="s">
        <v>64</v>
      </c>
      <c r="C67" s="43">
        <v>600</v>
      </c>
      <c r="D67" s="43">
        <v>2700</v>
      </c>
      <c r="E67" s="43"/>
      <c r="F67" s="43">
        <v>2695.99</v>
      </c>
      <c r="G67" s="32">
        <v>0</v>
      </c>
      <c r="H67" s="32">
        <f t="shared" si="10"/>
        <v>99.851481481481471</v>
      </c>
    </row>
    <row r="68" spans="1:8" x14ac:dyDescent="0.25">
      <c r="A68" s="13">
        <v>3292</v>
      </c>
      <c r="B68" s="6" t="s">
        <v>65</v>
      </c>
      <c r="C68" s="43">
        <v>0</v>
      </c>
      <c r="D68" s="43">
        <v>0</v>
      </c>
      <c r="E68" s="43"/>
      <c r="F68" s="43"/>
      <c r="G68" s="32">
        <v>0</v>
      </c>
      <c r="H68" s="32"/>
    </row>
    <row r="69" spans="1:8" x14ac:dyDescent="0.25">
      <c r="A69" s="13">
        <v>3293</v>
      </c>
      <c r="B69" s="6" t="s">
        <v>66</v>
      </c>
      <c r="C69" s="43">
        <v>4542</v>
      </c>
      <c r="D69" s="43">
        <v>0</v>
      </c>
      <c r="E69" s="43"/>
      <c r="F69" s="43"/>
      <c r="G69" s="32">
        <f t="shared" si="9"/>
        <v>0</v>
      </c>
      <c r="H69" s="32"/>
    </row>
    <row r="70" spans="1:8" x14ac:dyDescent="0.25">
      <c r="A70" s="13">
        <v>3294</v>
      </c>
      <c r="B70" s="6" t="s">
        <v>67</v>
      </c>
      <c r="C70" s="43">
        <v>700</v>
      </c>
      <c r="D70" s="43">
        <v>800</v>
      </c>
      <c r="E70" s="43"/>
      <c r="F70" s="43">
        <v>800</v>
      </c>
      <c r="G70" s="32">
        <f t="shared" si="9"/>
        <v>114.28571428571428</v>
      </c>
      <c r="H70" s="32">
        <f t="shared" si="10"/>
        <v>100</v>
      </c>
    </row>
    <row r="71" spans="1:8" x14ac:dyDescent="0.25">
      <c r="A71" s="13">
        <v>3295</v>
      </c>
      <c r="B71" s="6" t="s">
        <v>68</v>
      </c>
      <c r="C71" s="43">
        <v>10537</v>
      </c>
      <c r="D71" s="43">
        <v>12000</v>
      </c>
      <c r="E71" s="43"/>
      <c r="F71" s="43">
        <v>19544.25</v>
      </c>
      <c r="G71" s="32">
        <f t="shared" si="9"/>
        <v>185.48211065768245</v>
      </c>
      <c r="H71" s="32">
        <f t="shared" si="10"/>
        <v>162.86875000000001</v>
      </c>
    </row>
    <row r="72" spans="1:8" x14ac:dyDescent="0.25">
      <c r="A72" s="13">
        <v>3296</v>
      </c>
      <c r="B72" s="6" t="s">
        <v>69</v>
      </c>
      <c r="C72" s="43">
        <v>1113</v>
      </c>
      <c r="D72" s="43">
        <v>37700</v>
      </c>
      <c r="E72" s="43"/>
      <c r="F72" s="43">
        <v>29732.81</v>
      </c>
      <c r="G72" s="32">
        <v>0</v>
      </c>
      <c r="H72" s="32">
        <f t="shared" si="10"/>
        <v>78.866870026525206</v>
      </c>
    </row>
    <row r="73" spans="1:8" x14ac:dyDescent="0.25">
      <c r="A73" s="13">
        <v>3299</v>
      </c>
      <c r="B73" s="6" t="s">
        <v>63</v>
      </c>
      <c r="C73" s="43">
        <v>27359</v>
      </c>
      <c r="D73" s="43">
        <v>30000</v>
      </c>
      <c r="E73" s="43"/>
      <c r="F73" s="43">
        <v>41746.03</v>
      </c>
      <c r="G73" s="32">
        <f t="shared" si="9"/>
        <v>152.58609598304031</v>
      </c>
      <c r="H73" s="32">
        <f t="shared" si="10"/>
        <v>139.15343333333331</v>
      </c>
    </row>
    <row r="74" spans="1:8" s="18" customFormat="1" x14ac:dyDescent="0.25">
      <c r="A74" s="3">
        <v>34</v>
      </c>
      <c r="B74" s="8" t="s">
        <v>70</v>
      </c>
      <c r="C74" s="44">
        <f>C75</f>
        <v>6742</v>
      </c>
      <c r="D74" s="44">
        <f t="shared" ref="D74:F74" si="20">D75</f>
        <v>34200</v>
      </c>
      <c r="E74" s="44">
        <f t="shared" si="20"/>
        <v>0</v>
      </c>
      <c r="F74" s="44">
        <f t="shared" si="20"/>
        <v>33160.65</v>
      </c>
      <c r="G74" s="32">
        <f t="shared" si="9"/>
        <v>491.85182438445565</v>
      </c>
      <c r="H74" s="32">
        <f t="shared" si="10"/>
        <v>96.960964912280701</v>
      </c>
    </row>
    <row r="75" spans="1:8" s="18" customFormat="1" x14ac:dyDescent="0.25">
      <c r="A75" s="3">
        <v>343</v>
      </c>
      <c r="B75" s="8" t="s">
        <v>71</v>
      </c>
      <c r="C75" s="44">
        <f>SUM(C76:C78)</f>
        <v>6742</v>
      </c>
      <c r="D75" s="44">
        <f t="shared" ref="D75:F75" si="21">SUM(D76:D78)</f>
        <v>34200</v>
      </c>
      <c r="E75" s="44">
        <f t="shared" si="21"/>
        <v>0</v>
      </c>
      <c r="F75" s="44">
        <f t="shared" si="21"/>
        <v>33160.65</v>
      </c>
      <c r="G75" s="32">
        <f t="shared" si="9"/>
        <v>491.85182438445565</v>
      </c>
      <c r="H75" s="32">
        <f t="shared" si="10"/>
        <v>96.960964912280701</v>
      </c>
    </row>
    <row r="76" spans="1:8" x14ac:dyDescent="0.25">
      <c r="A76" s="13">
        <v>3431</v>
      </c>
      <c r="B76" s="6" t="s">
        <v>72</v>
      </c>
      <c r="C76" s="43">
        <v>6097</v>
      </c>
      <c r="D76" s="43">
        <v>8000</v>
      </c>
      <c r="E76" s="43"/>
      <c r="F76" s="43">
        <v>7384.14</v>
      </c>
      <c r="G76" s="32">
        <f t="shared" si="9"/>
        <v>121.11103821551583</v>
      </c>
      <c r="H76" s="32">
        <f t="shared" si="10"/>
        <v>92.301749999999998</v>
      </c>
    </row>
    <row r="77" spans="1:8" x14ac:dyDescent="0.25">
      <c r="A77" s="13">
        <v>3433</v>
      </c>
      <c r="B77" s="6" t="s">
        <v>73</v>
      </c>
      <c r="C77" s="43">
        <v>645</v>
      </c>
      <c r="D77" s="43">
        <v>26200</v>
      </c>
      <c r="E77" s="43"/>
      <c r="F77" s="43">
        <v>25776.51</v>
      </c>
      <c r="G77" s="32">
        <f t="shared" si="9"/>
        <v>3996.3581395348833</v>
      </c>
      <c r="H77" s="32">
        <f t="shared" si="10"/>
        <v>98.383625954198479</v>
      </c>
    </row>
    <row r="78" spans="1:8" x14ac:dyDescent="0.25">
      <c r="A78" s="13">
        <v>3434</v>
      </c>
      <c r="B78" s="6" t="s">
        <v>74</v>
      </c>
      <c r="C78" s="43">
        <v>0</v>
      </c>
      <c r="D78" s="43">
        <v>0</v>
      </c>
      <c r="E78" s="43"/>
      <c r="F78" s="43"/>
      <c r="G78" s="32"/>
      <c r="H78" s="32"/>
    </row>
    <row r="79" spans="1:8" s="18" customFormat="1" ht="30" x14ac:dyDescent="0.25">
      <c r="A79" s="3">
        <v>372</v>
      </c>
      <c r="B79" s="8" t="s">
        <v>100</v>
      </c>
      <c r="C79" s="44">
        <f>SUM(C80:C81)</f>
        <v>29691</v>
      </c>
      <c r="D79" s="44">
        <f t="shared" ref="D79:F79" si="22">SUM(D80:D81)</f>
        <v>15100</v>
      </c>
      <c r="E79" s="44">
        <f t="shared" si="22"/>
        <v>0</v>
      </c>
      <c r="F79" s="44">
        <f t="shared" si="22"/>
        <v>16657.16</v>
      </c>
      <c r="G79" s="32">
        <f t="shared" si="9"/>
        <v>56.101714324205986</v>
      </c>
      <c r="H79" s="32">
        <f t="shared" si="10"/>
        <v>110.31231788079469</v>
      </c>
    </row>
    <row r="80" spans="1:8" x14ac:dyDescent="0.25">
      <c r="A80" s="13">
        <v>3721</v>
      </c>
      <c r="B80" s="6" t="s">
        <v>101</v>
      </c>
      <c r="C80" s="43">
        <v>0</v>
      </c>
      <c r="D80" s="43">
        <v>0</v>
      </c>
      <c r="E80" s="43"/>
      <c r="F80" s="43">
        <v>0</v>
      </c>
      <c r="G80" s="32"/>
      <c r="H80" s="32"/>
    </row>
    <row r="81" spans="1:8" x14ac:dyDescent="0.25">
      <c r="A81" s="13">
        <v>3729</v>
      </c>
      <c r="B81" s="6" t="s">
        <v>144</v>
      </c>
      <c r="C81" s="43">
        <v>29691</v>
      </c>
      <c r="D81" s="43">
        <v>15100</v>
      </c>
      <c r="E81" s="43"/>
      <c r="F81" s="43">
        <v>16657.16</v>
      </c>
      <c r="G81" s="32">
        <f t="shared" si="9"/>
        <v>56.101714324205986</v>
      </c>
      <c r="H81" s="32">
        <f t="shared" si="10"/>
        <v>110.31231788079469</v>
      </c>
    </row>
    <row r="82" spans="1:8" s="18" customFormat="1" x14ac:dyDescent="0.25">
      <c r="A82" s="3">
        <v>38</v>
      </c>
      <c r="B82" s="8" t="s">
        <v>102</v>
      </c>
      <c r="C82" s="44">
        <f>C83</f>
        <v>0</v>
      </c>
      <c r="D82" s="44">
        <f t="shared" ref="D82:F82" si="23">D83</f>
        <v>0</v>
      </c>
      <c r="E82" s="44">
        <f t="shared" si="23"/>
        <v>0</v>
      </c>
      <c r="F82" s="44">
        <f t="shared" si="23"/>
        <v>0</v>
      </c>
      <c r="G82" s="32"/>
      <c r="H82" s="32"/>
    </row>
    <row r="83" spans="1:8" s="18" customFormat="1" x14ac:dyDescent="0.25">
      <c r="A83" s="3">
        <v>381</v>
      </c>
      <c r="B83" s="8" t="s">
        <v>78</v>
      </c>
      <c r="C83" s="44">
        <f>C84+C85</f>
        <v>0</v>
      </c>
      <c r="D83" s="44">
        <f t="shared" ref="D83:F83" si="24">D84+D85</f>
        <v>0</v>
      </c>
      <c r="E83" s="44">
        <f t="shared" si="24"/>
        <v>0</v>
      </c>
      <c r="F83" s="44">
        <f t="shared" si="24"/>
        <v>0</v>
      </c>
      <c r="G83" s="32"/>
      <c r="H83" s="32"/>
    </row>
    <row r="84" spans="1:8" x14ac:dyDescent="0.25">
      <c r="A84" s="13">
        <v>3811</v>
      </c>
      <c r="B84" s="6" t="s">
        <v>79</v>
      </c>
      <c r="C84" s="43"/>
      <c r="D84" s="43"/>
      <c r="E84" s="43"/>
      <c r="F84" s="43"/>
      <c r="G84" s="32"/>
      <c r="H84" s="32"/>
    </row>
    <row r="85" spans="1:8" x14ac:dyDescent="0.25">
      <c r="A85" s="13">
        <v>3812</v>
      </c>
      <c r="B85" s="6" t="s">
        <v>80</v>
      </c>
      <c r="C85" s="43"/>
      <c r="D85" s="43"/>
      <c r="E85" s="43"/>
      <c r="F85" s="43"/>
      <c r="G85" s="32"/>
      <c r="H85" s="32"/>
    </row>
    <row r="86" spans="1:8" s="18" customFormat="1" ht="30" x14ac:dyDescent="0.25">
      <c r="A86" s="3">
        <v>4</v>
      </c>
      <c r="B86" s="8" t="s">
        <v>87</v>
      </c>
      <c r="C86" s="44">
        <f>C87+C88+C93+C95</f>
        <v>106680</v>
      </c>
      <c r="D86" s="44">
        <f t="shared" ref="D86:F86" si="25">D87+D88+D93+D95</f>
        <v>131200</v>
      </c>
      <c r="E86" s="44">
        <f t="shared" si="25"/>
        <v>0</v>
      </c>
      <c r="F86" s="44">
        <f t="shared" si="25"/>
        <v>127153.58</v>
      </c>
      <c r="G86" s="32">
        <v>0</v>
      </c>
      <c r="H86" s="32">
        <f t="shared" si="10"/>
        <v>96.915838414634152</v>
      </c>
    </row>
    <row r="87" spans="1:8" s="18" customFormat="1" x14ac:dyDescent="0.25">
      <c r="A87" s="3">
        <v>421</v>
      </c>
      <c r="B87" s="8" t="s">
        <v>82</v>
      </c>
      <c r="C87" s="44"/>
      <c r="D87" s="44">
        <v>11700</v>
      </c>
      <c r="E87" s="44"/>
      <c r="F87" s="44">
        <v>11700</v>
      </c>
      <c r="G87" s="32"/>
      <c r="H87" s="32">
        <f t="shared" si="10"/>
        <v>100</v>
      </c>
    </row>
    <row r="88" spans="1:8" s="18" customFormat="1" x14ac:dyDescent="0.25">
      <c r="A88" s="3">
        <v>422</v>
      </c>
      <c r="B88" s="8" t="s">
        <v>81</v>
      </c>
      <c r="C88" s="44">
        <f>SUM(C89:C92)</f>
        <v>30998</v>
      </c>
      <c r="D88" s="44">
        <f t="shared" ref="D88:F88" si="26">D89+D90+D92</f>
        <v>45000</v>
      </c>
      <c r="E88" s="44">
        <f t="shared" si="26"/>
        <v>0</v>
      </c>
      <c r="F88" s="44">
        <f t="shared" si="26"/>
        <v>40150.699999999997</v>
      </c>
      <c r="G88" s="32">
        <v>0</v>
      </c>
      <c r="H88" s="32">
        <f t="shared" si="10"/>
        <v>89.223777777777769</v>
      </c>
    </row>
    <row r="89" spans="1:8" x14ac:dyDescent="0.25">
      <c r="A89" s="13">
        <v>4221</v>
      </c>
      <c r="B89" s="6" t="s">
        <v>83</v>
      </c>
      <c r="C89" s="43">
        <v>29527</v>
      </c>
      <c r="D89" s="43">
        <v>40000</v>
      </c>
      <c r="E89" s="43"/>
      <c r="F89" s="43">
        <v>37516.449999999997</v>
      </c>
      <c r="G89" s="32">
        <v>0</v>
      </c>
      <c r="H89" s="32">
        <f t="shared" si="10"/>
        <v>93.791124999999994</v>
      </c>
    </row>
    <row r="90" spans="1:8" x14ac:dyDescent="0.25">
      <c r="A90" s="13">
        <v>4222</v>
      </c>
      <c r="B90" s="6" t="s">
        <v>84</v>
      </c>
      <c r="C90" s="43"/>
      <c r="D90" s="43"/>
      <c r="E90" s="43"/>
      <c r="F90" s="43"/>
      <c r="G90" s="32"/>
      <c r="H90" s="32"/>
    </row>
    <row r="91" spans="1:8" x14ac:dyDescent="0.25">
      <c r="A91" s="13">
        <v>4226</v>
      </c>
      <c r="B91" s="6" t="s">
        <v>145</v>
      </c>
      <c r="C91" s="43">
        <v>1471</v>
      </c>
      <c r="D91" s="43"/>
      <c r="E91" s="43"/>
      <c r="F91" s="43"/>
      <c r="G91" s="32"/>
      <c r="H91" s="32"/>
    </row>
    <row r="92" spans="1:8" x14ac:dyDescent="0.25">
      <c r="A92" s="13">
        <v>4227</v>
      </c>
      <c r="B92" s="6" t="s">
        <v>142</v>
      </c>
      <c r="C92" s="43"/>
      <c r="D92" s="43">
        <v>5000</v>
      </c>
      <c r="E92" s="43"/>
      <c r="F92" s="43">
        <v>2634.25</v>
      </c>
      <c r="G92" s="32"/>
      <c r="H92" s="32">
        <f t="shared" si="10"/>
        <v>52.685000000000002</v>
      </c>
    </row>
    <row r="93" spans="1:8" s="18" customFormat="1" ht="30" x14ac:dyDescent="0.25">
      <c r="A93" s="3">
        <v>424</v>
      </c>
      <c r="B93" s="8" t="s">
        <v>85</v>
      </c>
      <c r="C93" s="44">
        <f>C94</f>
        <v>68807</v>
      </c>
      <c r="D93" s="44">
        <f t="shared" ref="D93:F93" si="27">D94</f>
        <v>74500</v>
      </c>
      <c r="E93" s="44">
        <f t="shared" si="27"/>
        <v>0</v>
      </c>
      <c r="F93" s="44">
        <f t="shared" si="27"/>
        <v>75302.880000000005</v>
      </c>
      <c r="G93" s="32">
        <v>0</v>
      </c>
      <c r="H93" s="32">
        <f t="shared" si="10"/>
        <v>101.07769127516779</v>
      </c>
    </row>
    <row r="94" spans="1:8" x14ac:dyDescent="0.25">
      <c r="A94" s="13">
        <v>4241</v>
      </c>
      <c r="B94" s="6" t="s">
        <v>86</v>
      </c>
      <c r="C94" s="43">
        <v>68807</v>
      </c>
      <c r="D94" s="43">
        <v>74500</v>
      </c>
      <c r="E94" s="43"/>
      <c r="F94" s="43">
        <v>75302.880000000005</v>
      </c>
      <c r="G94" s="32">
        <v>0</v>
      </c>
      <c r="H94" s="32">
        <f t="shared" si="10"/>
        <v>101.07769127516779</v>
      </c>
    </row>
    <row r="95" spans="1:8" x14ac:dyDescent="0.25">
      <c r="A95" s="3">
        <v>45</v>
      </c>
      <c r="B95" s="7" t="s">
        <v>146</v>
      </c>
      <c r="C95" s="44">
        <v>6875</v>
      </c>
      <c r="D95" s="43"/>
      <c r="E95" s="43"/>
      <c r="F95" s="43"/>
      <c r="G95" s="32"/>
      <c r="H95" s="32"/>
    </row>
    <row r="96" spans="1:8" x14ac:dyDescent="0.25">
      <c r="A96" s="3">
        <v>5</v>
      </c>
      <c r="B96" s="7" t="s">
        <v>147</v>
      </c>
      <c r="C96" s="44">
        <v>623619</v>
      </c>
      <c r="D96" s="43"/>
      <c r="E96" s="43"/>
      <c r="F96" s="43"/>
      <c r="G96" s="32"/>
      <c r="H96" s="32"/>
    </row>
    <row r="97" spans="1:8" x14ac:dyDescent="0.25">
      <c r="A97" s="13"/>
      <c r="B97" s="5" t="s">
        <v>143</v>
      </c>
      <c r="C97" s="43">
        <f>C33+C41+C74+C79+C82+C86+C96</f>
        <v>6330787</v>
      </c>
      <c r="D97" s="43">
        <f t="shared" ref="D97:F97" si="28">D33+D41+D74+D79+D82+D86+D96</f>
        <v>6328850</v>
      </c>
      <c r="E97" s="43"/>
      <c r="F97" s="43">
        <f t="shared" si="28"/>
        <v>6324184.0100000007</v>
      </c>
      <c r="G97" s="43">
        <f t="shared" ref="G97" si="29">G33+G41+G74+G79+G82+G86</f>
        <v>772.07491421589668</v>
      </c>
      <c r="H97" s="32">
        <f t="shared" ref="H97" si="30">F97/D97*100</f>
        <v>99.926274283637639</v>
      </c>
    </row>
    <row r="98" spans="1:8" x14ac:dyDescent="0.25">
      <c r="A98" s="13"/>
      <c r="B98" s="5" t="s">
        <v>148</v>
      </c>
      <c r="C98" s="43"/>
      <c r="D98" s="43">
        <v>40300</v>
      </c>
      <c r="E98" s="43"/>
      <c r="F98" s="43">
        <v>117854.42</v>
      </c>
      <c r="G98" s="32"/>
      <c r="H98" s="32"/>
    </row>
    <row r="99" spans="1:8" x14ac:dyDescent="0.25">
      <c r="A99" s="13"/>
      <c r="B99" s="5" t="s">
        <v>183</v>
      </c>
      <c r="C99" s="43"/>
      <c r="D99" s="43">
        <f>D97+D98</f>
        <v>6369150</v>
      </c>
      <c r="E99" s="43"/>
      <c r="F99" s="43"/>
      <c r="G99" s="32"/>
      <c r="H99" s="32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5"/>
  <sheetViews>
    <sheetView workbookViewId="0">
      <selection activeCell="F31" sqref="F31"/>
    </sheetView>
  </sheetViews>
  <sheetFormatPr defaultRowHeight="15" x14ac:dyDescent="0.25"/>
  <cols>
    <col min="1" max="1" width="10.85546875" style="10" customWidth="1"/>
    <col min="2" max="2" width="50.7109375" customWidth="1"/>
    <col min="3" max="4" width="16.5703125" style="52" customWidth="1"/>
    <col min="5" max="5" width="17" style="52" customWidth="1"/>
    <col min="6" max="6" width="14.28515625" style="38" customWidth="1"/>
  </cols>
  <sheetData>
    <row r="1" spans="1:6" ht="15.75" x14ac:dyDescent="0.25">
      <c r="A1" s="11"/>
      <c r="B1" s="18" t="s">
        <v>88</v>
      </c>
    </row>
    <row r="2" spans="1:6" ht="15.75" x14ac:dyDescent="0.25">
      <c r="A2" s="12" t="s">
        <v>149</v>
      </c>
    </row>
    <row r="3" spans="1:6" ht="15.75" x14ac:dyDescent="0.25">
      <c r="A3" s="12"/>
    </row>
    <row r="4" spans="1:6" x14ac:dyDescent="0.25">
      <c r="A4" s="24" t="s">
        <v>126</v>
      </c>
    </row>
    <row r="5" spans="1:6" ht="51.75" x14ac:dyDescent="0.25">
      <c r="A5" s="3" t="s">
        <v>15</v>
      </c>
      <c r="B5" s="2" t="s">
        <v>16</v>
      </c>
      <c r="C5" s="53" t="s">
        <v>128</v>
      </c>
      <c r="D5" s="53" t="s">
        <v>132</v>
      </c>
      <c r="E5" s="48" t="s">
        <v>155</v>
      </c>
      <c r="F5" s="35" t="s">
        <v>17</v>
      </c>
    </row>
    <row r="6" spans="1:6" x14ac:dyDescent="0.25">
      <c r="A6" s="13"/>
      <c r="B6" s="14">
        <v>1</v>
      </c>
      <c r="C6" s="54">
        <v>2</v>
      </c>
      <c r="D6" s="54">
        <v>3</v>
      </c>
      <c r="E6" s="54">
        <v>4</v>
      </c>
      <c r="F6" s="33" t="s">
        <v>106</v>
      </c>
    </row>
    <row r="7" spans="1:6" x14ac:dyDescent="0.25">
      <c r="A7" s="13"/>
      <c r="B7" s="23" t="s">
        <v>182</v>
      </c>
      <c r="C7" s="54"/>
      <c r="D7" s="54"/>
      <c r="E7" s="54"/>
      <c r="F7" s="33"/>
    </row>
    <row r="8" spans="1:6" ht="30" x14ac:dyDescent="0.25">
      <c r="A8" s="20">
        <v>67</v>
      </c>
      <c r="B8" s="15" t="s">
        <v>22</v>
      </c>
      <c r="C8" s="55">
        <f>C9+C10</f>
        <v>0</v>
      </c>
      <c r="D8" s="55">
        <f t="shared" ref="D8:E8" si="0">D9+D10</f>
        <v>0</v>
      </c>
      <c r="E8" s="55">
        <f t="shared" si="0"/>
        <v>37225</v>
      </c>
      <c r="F8" s="37"/>
    </row>
    <row r="9" spans="1:6" ht="30" x14ac:dyDescent="0.25">
      <c r="A9" s="13">
        <v>6711</v>
      </c>
      <c r="B9" s="6" t="s">
        <v>20</v>
      </c>
      <c r="C9" s="55"/>
      <c r="D9" s="55"/>
      <c r="E9" s="55">
        <v>37225</v>
      </c>
      <c r="F9" s="37"/>
    </row>
    <row r="10" spans="1:6" ht="30" x14ac:dyDescent="0.25">
      <c r="A10" s="13">
        <v>6712</v>
      </c>
      <c r="B10" s="6" t="s">
        <v>21</v>
      </c>
      <c r="C10" s="55">
        <v>0</v>
      </c>
      <c r="D10" s="55"/>
      <c r="E10" s="55">
        <v>0</v>
      </c>
      <c r="F10" s="37"/>
    </row>
    <row r="11" spans="1:6" s="18" customFormat="1" x14ac:dyDescent="0.25">
      <c r="A11" s="3"/>
      <c r="B11" s="40" t="s">
        <v>121</v>
      </c>
      <c r="C11" s="56">
        <f>C8</f>
        <v>0</v>
      </c>
      <c r="D11" s="56">
        <f t="shared" ref="D11:E11" si="1">D8</f>
        <v>0</v>
      </c>
      <c r="E11" s="56">
        <f t="shared" si="1"/>
        <v>37225</v>
      </c>
      <c r="F11" s="37"/>
    </row>
    <row r="12" spans="1:6" x14ac:dyDescent="0.25">
      <c r="A12" s="23" t="s">
        <v>125</v>
      </c>
      <c r="B12" s="22"/>
      <c r="C12" s="55"/>
      <c r="D12" s="55"/>
      <c r="E12" s="55"/>
      <c r="F12" s="37"/>
    </row>
    <row r="13" spans="1:6" s="19" customFormat="1" x14ac:dyDescent="0.25">
      <c r="A13" s="2">
        <v>64</v>
      </c>
      <c r="B13" s="40" t="s">
        <v>105</v>
      </c>
      <c r="C13" s="57">
        <f>C14</f>
        <v>100</v>
      </c>
      <c r="D13" s="57"/>
      <c r="E13" s="57">
        <v>0.92</v>
      </c>
      <c r="F13" s="37">
        <f t="shared" ref="F13:F34" si="2">E13/C13*100</f>
        <v>0.91999999999999993</v>
      </c>
    </row>
    <row r="14" spans="1:6" x14ac:dyDescent="0.25">
      <c r="A14" s="13">
        <v>641</v>
      </c>
      <c r="B14" s="15" t="s">
        <v>96</v>
      </c>
      <c r="C14" s="55">
        <v>100</v>
      </c>
      <c r="D14" s="55"/>
      <c r="E14" s="55">
        <v>0.92</v>
      </c>
      <c r="F14" s="37">
        <f t="shared" si="2"/>
        <v>0.91999999999999993</v>
      </c>
    </row>
    <row r="15" spans="1:6" ht="30" x14ac:dyDescent="0.25">
      <c r="A15" s="3">
        <v>66</v>
      </c>
      <c r="B15" s="8" t="s">
        <v>23</v>
      </c>
      <c r="C15" s="55">
        <v>60000</v>
      </c>
      <c r="D15" s="55"/>
      <c r="E15" s="55">
        <v>44919.5</v>
      </c>
      <c r="F15" s="37">
        <f t="shared" si="2"/>
        <v>74.865833333333327</v>
      </c>
    </row>
    <row r="16" spans="1:6" x14ac:dyDescent="0.25">
      <c r="A16" s="13">
        <v>661</v>
      </c>
      <c r="B16" s="15" t="s">
        <v>24</v>
      </c>
      <c r="C16" s="55">
        <v>60000</v>
      </c>
      <c r="D16" s="55"/>
      <c r="E16" s="55">
        <v>44919.5</v>
      </c>
      <c r="F16" s="37">
        <f t="shared" si="2"/>
        <v>74.865833333333327</v>
      </c>
    </row>
    <row r="17" spans="1:6" x14ac:dyDescent="0.25">
      <c r="A17" s="13">
        <v>663</v>
      </c>
      <c r="B17" s="15" t="s">
        <v>78</v>
      </c>
      <c r="C17" s="55"/>
      <c r="D17" s="55"/>
      <c r="E17" s="55"/>
      <c r="F17" s="37"/>
    </row>
    <row r="18" spans="1:6" s="18" customFormat="1" x14ac:dyDescent="0.25">
      <c r="A18" s="3"/>
      <c r="B18" s="8" t="s">
        <v>150</v>
      </c>
      <c r="C18" s="56">
        <f xml:space="preserve"> C13+C15</f>
        <v>60100</v>
      </c>
      <c r="D18" s="56">
        <f t="shared" ref="D18:E18" si="3" xml:space="preserve"> D13+D15</f>
        <v>0</v>
      </c>
      <c r="E18" s="56">
        <f t="shared" si="3"/>
        <v>44920.42</v>
      </c>
      <c r="F18" s="37">
        <f t="shared" si="2"/>
        <v>74.742795341098173</v>
      </c>
    </row>
    <row r="19" spans="1:6" x14ac:dyDescent="0.25">
      <c r="A19" s="23" t="s">
        <v>120</v>
      </c>
      <c r="B19" s="15"/>
      <c r="C19" s="55"/>
      <c r="D19" s="55"/>
      <c r="E19" s="55"/>
      <c r="F19" s="37"/>
    </row>
    <row r="20" spans="1:6" x14ac:dyDescent="0.25">
      <c r="A20" s="3">
        <v>652</v>
      </c>
      <c r="B20" s="8" t="s">
        <v>25</v>
      </c>
      <c r="C20" s="55">
        <f>C21</f>
        <v>353500</v>
      </c>
      <c r="D20" s="55"/>
      <c r="E20" s="55">
        <v>329772.09999999998</v>
      </c>
      <c r="F20" s="37">
        <f t="shared" si="2"/>
        <v>93.28772277227722</v>
      </c>
    </row>
    <row r="21" spans="1:6" x14ac:dyDescent="0.25">
      <c r="A21" s="13">
        <v>6526</v>
      </c>
      <c r="B21" s="15" t="s">
        <v>26</v>
      </c>
      <c r="C21" s="55">
        <v>353500</v>
      </c>
      <c r="D21" s="55"/>
      <c r="E21" s="55">
        <v>329772.09999999998</v>
      </c>
      <c r="F21" s="37">
        <f t="shared" si="2"/>
        <v>93.28772277227722</v>
      </c>
    </row>
    <row r="22" spans="1:6" x14ac:dyDescent="0.25">
      <c r="A22" s="13"/>
      <c r="B22" s="40" t="s">
        <v>122</v>
      </c>
      <c r="C22" s="56">
        <f>C20</f>
        <v>353500</v>
      </c>
      <c r="D22" s="56">
        <f t="shared" ref="D22:E22" si="4">D20</f>
        <v>0</v>
      </c>
      <c r="E22" s="56">
        <f t="shared" si="4"/>
        <v>329772.09999999998</v>
      </c>
      <c r="F22" s="37">
        <f t="shared" si="2"/>
        <v>93.28772277227722</v>
      </c>
    </row>
    <row r="23" spans="1:6" x14ac:dyDescent="0.25">
      <c r="A23" s="13"/>
      <c r="B23" s="40" t="s">
        <v>151</v>
      </c>
      <c r="C23" s="56"/>
      <c r="D23" s="55"/>
      <c r="E23" s="55"/>
      <c r="F23" s="37"/>
    </row>
    <row r="24" spans="1:6" x14ac:dyDescent="0.25">
      <c r="A24" s="13">
        <v>671</v>
      </c>
      <c r="B24" s="41" t="s">
        <v>152</v>
      </c>
      <c r="C24" s="57">
        <v>400000</v>
      </c>
      <c r="D24" s="55"/>
      <c r="E24" s="55">
        <v>453167.5</v>
      </c>
      <c r="F24" s="37">
        <f t="shared" si="2"/>
        <v>113.291875</v>
      </c>
    </row>
    <row r="25" spans="1:6" x14ac:dyDescent="0.25">
      <c r="A25" s="13"/>
      <c r="B25" s="40" t="s">
        <v>153</v>
      </c>
      <c r="C25" s="56">
        <f>C24</f>
        <v>400000</v>
      </c>
      <c r="D25" s="56">
        <f t="shared" ref="D25:E25" si="5">D24</f>
        <v>0</v>
      </c>
      <c r="E25" s="56">
        <f t="shared" si="5"/>
        <v>453167.5</v>
      </c>
      <c r="F25" s="37">
        <f t="shared" si="2"/>
        <v>113.291875</v>
      </c>
    </row>
    <row r="26" spans="1:6" x14ac:dyDescent="0.25">
      <c r="A26" s="23" t="s">
        <v>124</v>
      </c>
      <c r="B26" s="15"/>
      <c r="C26" s="55"/>
      <c r="D26" s="55"/>
      <c r="E26" s="55"/>
      <c r="F26" s="37"/>
    </row>
    <row r="27" spans="1:6" ht="30" x14ac:dyDescent="0.25">
      <c r="A27" s="3">
        <v>63</v>
      </c>
      <c r="B27" s="8" t="s">
        <v>27</v>
      </c>
      <c r="C27" s="55">
        <f>SUM(C29:C30)</f>
        <v>5445000</v>
      </c>
      <c r="D27" s="55">
        <f t="shared" ref="D27" si="6">SUM(D29:D30)</f>
        <v>0</v>
      </c>
      <c r="E27" s="55">
        <f>SUM(E28:E31)</f>
        <v>5407942.4700000007</v>
      </c>
      <c r="F27" s="37">
        <f t="shared" si="2"/>
        <v>99.319420936639133</v>
      </c>
    </row>
    <row r="28" spans="1:6" ht="30" x14ac:dyDescent="0.25">
      <c r="A28" s="13">
        <v>633</v>
      </c>
      <c r="B28" s="15" t="s">
        <v>103</v>
      </c>
      <c r="C28" s="55">
        <v>0</v>
      </c>
      <c r="D28" s="55"/>
      <c r="E28" s="55">
        <v>0</v>
      </c>
      <c r="F28" s="37"/>
    </row>
    <row r="29" spans="1:6" ht="30" x14ac:dyDescent="0.25">
      <c r="A29" s="13">
        <v>636</v>
      </c>
      <c r="B29" s="15" t="s">
        <v>29</v>
      </c>
      <c r="C29" s="55">
        <v>5410000</v>
      </c>
      <c r="D29" s="55"/>
      <c r="E29" s="55">
        <v>5386610.4400000004</v>
      </c>
      <c r="F29" s="37">
        <f t="shared" si="2"/>
        <v>99.567660628465816</v>
      </c>
    </row>
    <row r="30" spans="1:6" x14ac:dyDescent="0.25">
      <c r="A30" s="13">
        <v>638</v>
      </c>
      <c r="B30" s="15" t="s">
        <v>30</v>
      </c>
      <c r="C30" s="55">
        <v>35000</v>
      </c>
      <c r="D30" s="55"/>
      <c r="E30" s="55">
        <v>21332.03</v>
      </c>
      <c r="F30" s="37">
        <f t="shared" si="2"/>
        <v>60.948657142857144</v>
      </c>
    </row>
    <row r="31" spans="1:6" x14ac:dyDescent="0.25">
      <c r="A31" s="13">
        <v>663</v>
      </c>
      <c r="B31" s="15" t="s">
        <v>154</v>
      </c>
      <c r="C31" s="55"/>
      <c r="D31" s="55"/>
      <c r="E31" s="55">
        <v>0</v>
      </c>
      <c r="F31" s="37"/>
    </row>
    <row r="32" spans="1:6" x14ac:dyDescent="0.25">
      <c r="A32" s="13"/>
      <c r="B32" s="40" t="s">
        <v>123</v>
      </c>
      <c r="C32" s="56">
        <f>SUM(C28:C31)</f>
        <v>5445000</v>
      </c>
      <c r="D32" s="56">
        <f t="shared" ref="D32" si="7">SUM(D28:D31)</f>
        <v>0</v>
      </c>
      <c r="E32" s="56">
        <f>SUM(E28:E31)</f>
        <v>5407942.4700000007</v>
      </c>
      <c r="F32" s="37">
        <f t="shared" si="2"/>
        <v>99.319420936639133</v>
      </c>
    </row>
    <row r="33" spans="1:6" x14ac:dyDescent="0.25">
      <c r="A33" s="13"/>
      <c r="B33" s="15"/>
      <c r="C33" s="55"/>
      <c r="D33" s="55"/>
      <c r="E33" s="55"/>
      <c r="F33" s="37"/>
    </row>
    <row r="34" spans="1:6" ht="15.75" x14ac:dyDescent="0.25">
      <c r="A34" s="16" t="s">
        <v>31</v>
      </c>
      <c r="B34" s="5"/>
      <c r="C34" s="55">
        <f>C11+C18+C22+C25+C32</f>
        <v>6258600</v>
      </c>
      <c r="D34" s="55">
        <f t="shared" ref="D34:E34" si="8">D11+D18+D22+D25+D32</f>
        <v>0</v>
      </c>
      <c r="E34" s="55">
        <f t="shared" si="8"/>
        <v>6273027.4900000002</v>
      </c>
      <c r="F34" s="37">
        <f t="shared" si="2"/>
        <v>100.2305226408462</v>
      </c>
    </row>
    <row r="35" spans="1:6" ht="15.75" x14ac:dyDescent="0.25">
      <c r="A35" s="25"/>
      <c r="B35" s="26"/>
      <c r="C35" s="58"/>
      <c r="D35" s="58"/>
      <c r="E35" s="58"/>
      <c r="F35" s="37" t="s">
        <v>107</v>
      </c>
    </row>
    <row r="36" spans="1:6" x14ac:dyDescent="0.25">
      <c r="C36" s="59" t="s">
        <v>89</v>
      </c>
      <c r="F36" s="37"/>
    </row>
    <row r="37" spans="1:6" x14ac:dyDescent="0.25">
      <c r="A37" s="24" t="s">
        <v>185</v>
      </c>
      <c r="F37" s="37" t="s">
        <v>107</v>
      </c>
    </row>
    <row r="38" spans="1:6" ht="45" x14ac:dyDescent="0.25">
      <c r="A38" s="3" t="s">
        <v>15</v>
      </c>
      <c r="B38" s="2" t="s">
        <v>16</v>
      </c>
      <c r="C38" s="53" t="s">
        <v>128</v>
      </c>
      <c r="D38" s="53" t="s">
        <v>130</v>
      </c>
      <c r="E38" s="48" t="s">
        <v>131</v>
      </c>
      <c r="F38" s="35" t="s">
        <v>17</v>
      </c>
    </row>
    <row r="39" spans="1:6" x14ac:dyDescent="0.25">
      <c r="A39" s="13"/>
      <c r="B39" s="14">
        <v>1</v>
      </c>
      <c r="C39" s="54">
        <v>2</v>
      </c>
      <c r="D39" s="54">
        <v>3</v>
      </c>
      <c r="E39" s="54">
        <v>4</v>
      </c>
      <c r="F39" s="33" t="s">
        <v>106</v>
      </c>
    </row>
    <row r="40" spans="1:6" x14ac:dyDescent="0.25">
      <c r="A40" s="13" t="s">
        <v>186</v>
      </c>
      <c r="B40" s="5"/>
      <c r="C40" s="55">
        <v>110550</v>
      </c>
      <c r="D40" s="55"/>
      <c r="E40" s="55">
        <v>169010.94</v>
      </c>
      <c r="F40" s="37">
        <f t="shared" ref="F40:F45" si="9">E40/C40*100</f>
        <v>152.88189959294439</v>
      </c>
    </row>
    <row r="41" spans="1:6" x14ac:dyDescent="0.25">
      <c r="A41" s="17" t="s">
        <v>187</v>
      </c>
      <c r="B41" s="5"/>
      <c r="C41" s="55">
        <v>110550</v>
      </c>
      <c r="D41" s="55"/>
      <c r="E41" s="55">
        <v>169010.94</v>
      </c>
      <c r="F41" s="37">
        <f t="shared" si="9"/>
        <v>152.88189959294439</v>
      </c>
    </row>
    <row r="42" spans="1:6" x14ac:dyDescent="0.25">
      <c r="A42" s="17" t="s">
        <v>188</v>
      </c>
      <c r="B42" s="5"/>
      <c r="C42" s="55">
        <v>110550</v>
      </c>
      <c r="D42" s="55"/>
      <c r="E42" s="55">
        <v>169010.94</v>
      </c>
      <c r="F42" s="37">
        <f t="shared" si="9"/>
        <v>152.88189959294439</v>
      </c>
    </row>
    <row r="43" spans="1:6" x14ac:dyDescent="0.25">
      <c r="F43" s="37"/>
    </row>
    <row r="44" spans="1:6" x14ac:dyDescent="0.25">
      <c r="A44" s="13"/>
      <c r="B44" s="5" t="s">
        <v>90</v>
      </c>
      <c r="C44" s="55">
        <f>C34</f>
        <v>6258600</v>
      </c>
      <c r="D44" s="55">
        <f t="shared" ref="D44:E44" si="10">D34</f>
        <v>0</v>
      </c>
      <c r="E44" s="55">
        <f t="shared" si="10"/>
        <v>6273027.4900000002</v>
      </c>
      <c r="F44" s="37">
        <f t="shared" si="9"/>
        <v>100.2305226408462</v>
      </c>
    </row>
    <row r="45" spans="1:6" x14ac:dyDescent="0.25">
      <c r="A45" s="13"/>
      <c r="B45" s="5" t="s">
        <v>189</v>
      </c>
      <c r="C45" s="55">
        <f>C34+C42</f>
        <v>6369150</v>
      </c>
      <c r="D45" s="55">
        <f t="shared" ref="D45:E45" si="11">D34+D42</f>
        <v>0</v>
      </c>
      <c r="E45" s="55">
        <f t="shared" si="11"/>
        <v>6442038.4300000006</v>
      </c>
      <c r="F45" s="37">
        <f t="shared" si="9"/>
        <v>101.14439807509636</v>
      </c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D292"/>
  <sheetViews>
    <sheetView tabSelected="1" workbookViewId="0">
      <selection activeCell="F279" sqref="F279"/>
    </sheetView>
  </sheetViews>
  <sheetFormatPr defaultRowHeight="15" x14ac:dyDescent="0.25"/>
  <cols>
    <col min="1" max="1" width="10.85546875" style="10" customWidth="1"/>
    <col min="2" max="2" width="46.5703125" customWidth="1"/>
    <col min="3" max="3" width="16.28515625" style="52" customWidth="1"/>
    <col min="4" max="4" width="12.28515625" style="52" customWidth="1"/>
    <col min="5" max="5" width="15.42578125" style="52" customWidth="1"/>
    <col min="6" max="6" width="14.7109375" style="38" customWidth="1"/>
    <col min="7" max="7" width="0" hidden="1" customWidth="1"/>
    <col min="8" max="8" width="13.28515625" hidden="1" customWidth="1"/>
    <col min="9" max="15" width="0" hidden="1" customWidth="1"/>
  </cols>
  <sheetData>
    <row r="1" spans="1:8" ht="15.75" x14ac:dyDescent="0.25">
      <c r="A1" s="11"/>
      <c r="B1" s="18" t="s">
        <v>109</v>
      </c>
    </row>
    <row r="3" spans="1:8" x14ac:dyDescent="0.25">
      <c r="A3" s="24" t="s">
        <v>165</v>
      </c>
    </row>
    <row r="4" spans="1:8" ht="51.75" x14ac:dyDescent="0.25">
      <c r="A4" s="3" t="s">
        <v>15</v>
      </c>
      <c r="B4" s="2" t="s">
        <v>16</v>
      </c>
      <c r="C4" s="53" t="s">
        <v>128</v>
      </c>
      <c r="D4" s="53" t="s">
        <v>130</v>
      </c>
      <c r="E4" s="48" t="s">
        <v>156</v>
      </c>
      <c r="F4" s="35" t="s">
        <v>17</v>
      </c>
    </row>
    <row r="5" spans="1:8" ht="15.75" x14ac:dyDescent="0.25">
      <c r="A5" s="3"/>
      <c r="B5" s="2">
        <v>1</v>
      </c>
      <c r="C5" s="39">
        <v>2</v>
      </c>
      <c r="D5" s="39">
        <v>3</v>
      </c>
      <c r="E5" s="39">
        <v>4</v>
      </c>
      <c r="F5" s="35" t="s">
        <v>119</v>
      </c>
    </row>
    <row r="6" spans="1:8" x14ac:dyDescent="0.25">
      <c r="A6" s="3">
        <v>31</v>
      </c>
      <c r="B6" s="7" t="s">
        <v>33</v>
      </c>
      <c r="C6" s="56">
        <f>C7+C9+C11</f>
        <v>9600</v>
      </c>
      <c r="D6" s="56">
        <f t="shared" ref="D6:E6" si="0">D7+D9+D11</f>
        <v>0</v>
      </c>
      <c r="E6" s="56">
        <f t="shared" si="0"/>
        <v>9600.119999999999</v>
      </c>
      <c r="F6" s="36">
        <f>E6/C6*100</f>
        <v>100.00125</v>
      </c>
    </row>
    <row r="7" spans="1:8" x14ac:dyDescent="0.25">
      <c r="A7" s="3">
        <v>311</v>
      </c>
      <c r="B7" s="7" t="s">
        <v>34</v>
      </c>
      <c r="C7" s="56">
        <f>C8+C10+C12</f>
        <v>9600</v>
      </c>
      <c r="D7" s="56">
        <f t="shared" ref="D7:E7" si="1">D8+D10+D12</f>
        <v>0</v>
      </c>
      <c r="E7" s="56">
        <f t="shared" si="1"/>
        <v>9600.119999999999</v>
      </c>
      <c r="F7" s="36">
        <f t="shared" ref="F7:F66" si="2">E7/C7*100</f>
        <v>100.00125</v>
      </c>
    </row>
    <row r="8" spans="1:8" x14ac:dyDescent="0.25">
      <c r="A8" s="13">
        <v>3111</v>
      </c>
      <c r="B8" s="5" t="s">
        <v>35</v>
      </c>
      <c r="C8" s="55">
        <v>8244</v>
      </c>
      <c r="D8" s="55"/>
      <c r="E8" s="55">
        <v>8240.4</v>
      </c>
      <c r="F8" s="36">
        <f t="shared" si="2"/>
        <v>99.956331877729255</v>
      </c>
    </row>
    <row r="9" spans="1:8" x14ac:dyDescent="0.25">
      <c r="A9" s="3">
        <v>312</v>
      </c>
      <c r="B9" s="7" t="s">
        <v>36</v>
      </c>
      <c r="C9" s="56">
        <v>0</v>
      </c>
      <c r="D9" s="56"/>
      <c r="E9" s="56"/>
      <c r="F9" s="36" t="s">
        <v>107</v>
      </c>
    </row>
    <row r="10" spans="1:8" x14ac:dyDescent="0.25">
      <c r="A10" s="13">
        <v>3121</v>
      </c>
      <c r="B10" s="5" t="s">
        <v>36</v>
      </c>
      <c r="C10" s="55">
        <v>0</v>
      </c>
      <c r="D10" s="55"/>
      <c r="E10" s="55"/>
      <c r="F10" s="36" t="s">
        <v>107</v>
      </c>
    </row>
    <row r="11" spans="1:8" s="18" customFormat="1" x14ac:dyDescent="0.25">
      <c r="A11" s="3">
        <v>313</v>
      </c>
      <c r="B11" s="7" t="s">
        <v>37</v>
      </c>
      <c r="C11" s="56">
        <v>0</v>
      </c>
      <c r="D11" s="56"/>
      <c r="E11" s="56"/>
      <c r="F11" s="36">
        <v>0</v>
      </c>
    </row>
    <row r="12" spans="1:8" x14ac:dyDescent="0.25">
      <c r="A12" s="13">
        <v>3132</v>
      </c>
      <c r="B12" s="6" t="s">
        <v>38</v>
      </c>
      <c r="C12" s="55">
        <v>1356</v>
      </c>
      <c r="D12" s="55"/>
      <c r="E12" s="55">
        <v>1359.72</v>
      </c>
      <c r="F12" s="36">
        <v>0</v>
      </c>
    </row>
    <row r="13" spans="1:8" ht="30" x14ac:dyDescent="0.25">
      <c r="A13" s="13">
        <v>3133</v>
      </c>
      <c r="B13" s="6" t="s">
        <v>39</v>
      </c>
      <c r="C13" s="55"/>
      <c r="D13" s="55"/>
      <c r="E13" s="55"/>
      <c r="F13" s="36" t="s">
        <v>107</v>
      </c>
    </row>
    <row r="14" spans="1:8" x14ac:dyDescent="0.25">
      <c r="A14" s="3">
        <v>32</v>
      </c>
      <c r="B14" s="7" t="s">
        <v>91</v>
      </c>
      <c r="C14" s="56">
        <f>C15+C20+C27+C39</f>
        <v>3700</v>
      </c>
      <c r="D14" s="56">
        <f t="shared" ref="D14:E14" si="3">D15+D20+D27+D39</f>
        <v>0</v>
      </c>
      <c r="E14" s="56">
        <f t="shared" si="3"/>
        <v>27625</v>
      </c>
      <c r="F14" s="36">
        <f t="shared" si="2"/>
        <v>746.62162162162156</v>
      </c>
      <c r="H14" s="42">
        <f>E15+E20+E27+E37+E39+E48+E54+E56+E11+E9+E7</f>
        <v>37225.119999999995</v>
      </c>
    </row>
    <row r="15" spans="1:8" x14ac:dyDescent="0.25">
      <c r="A15" s="3">
        <v>321</v>
      </c>
      <c r="B15" s="7" t="s">
        <v>40</v>
      </c>
      <c r="C15" s="56">
        <f>SUM(C16:C19)</f>
        <v>0</v>
      </c>
      <c r="D15" s="56"/>
      <c r="E15" s="56">
        <f>SUM(E16:E19)</f>
        <v>0</v>
      </c>
      <c r="F15" s="36"/>
      <c r="H15">
        <v>1560468</v>
      </c>
    </row>
    <row r="16" spans="1:8" x14ac:dyDescent="0.25">
      <c r="A16" s="13">
        <v>3211</v>
      </c>
      <c r="B16" s="5" t="s">
        <v>41</v>
      </c>
      <c r="C16" s="55"/>
      <c r="D16" s="55"/>
      <c r="E16" s="55"/>
      <c r="F16" s="36"/>
      <c r="H16" s="42">
        <f>H14-H15</f>
        <v>-1523242.88</v>
      </c>
    </row>
    <row r="17" spans="1:8" ht="30" x14ac:dyDescent="0.25">
      <c r="A17" s="13">
        <v>3212</v>
      </c>
      <c r="B17" s="6" t="s">
        <v>42</v>
      </c>
      <c r="C17" s="55"/>
      <c r="D17" s="55"/>
      <c r="E17" s="55"/>
      <c r="F17" s="36"/>
    </row>
    <row r="18" spans="1:8" x14ac:dyDescent="0.25">
      <c r="A18" s="13">
        <v>3213</v>
      </c>
      <c r="B18" s="6" t="s">
        <v>45</v>
      </c>
      <c r="C18" s="55"/>
      <c r="D18" s="55"/>
      <c r="E18" s="55"/>
      <c r="F18" s="36"/>
    </row>
    <row r="19" spans="1:8" x14ac:dyDescent="0.25">
      <c r="A19" s="13">
        <v>3214</v>
      </c>
      <c r="B19" s="6" t="s">
        <v>46</v>
      </c>
      <c r="C19" s="55"/>
      <c r="D19" s="55"/>
      <c r="E19" s="55"/>
      <c r="F19" s="36"/>
    </row>
    <row r="20" spans="1:8" x14ac:dyDescent="0.25">
      <c r="A20" s="3">
        <v>322</v>
      </c>
      <c r="B20" s="7" t="s">
        <v>43</v>
      </c>
      <c r="C20" s="56">
        <f>SUM(C21:C26)</f>
        <v>0</v>
      </c>
      <c r="D20" s="56"/>
      <c r="E20" s="56">
        <f>SUM(E21:E26)</f>
        <v>1350</v>
      </c>
      <c r="F20" s="36"/>
    </row>
    <row r="21" spans="1:8" x14ac:dyDescent="0.25">
      <c r="A21" s="13">
        <v>3221</v>
      </c>
      <c r="B21" s="21" t="s">
        <v>44</v>
      </c>
      <c r="C21" s="55"/>
      <c r="D21" s="55"/>
      <c r="E21" s="55"/>
      <c r="F21" s="36"/>
    </row>
    <row r="22" spans="1:8" x14ac:dyDescent="0.25">
      <c r="A22" s="13">
        <v>3222</v>
      </c>
      <c r="B22" s="6" t="s">
        <v>47</v>
      </c>
      <c r="C22" s="55"/>
      <c r="D22" s="55"/>
      <c r="E22" s="55">
        <v>1350</v>
      </c>
      <c r="F22" s="36"/>
    </row>
    <row r="23" spans="1:8" x14ac:dyDescent="0.25">
      <c r="A23" s="13">
        <v>3223</v>
      </c>
      <c r="B23" s="6" t="s">
        <v>48</v>
      </c>
      <c r="C23" s="55"/>
      <c r="D23" s="55"/>
      <c r="E23" s="55"/>
      <c r="F23" s="36"/>
    </row>
    <row r="24" spans="1:8" ht="30" x14ac:dyDescent="0.25">
      <c r="A24" s="13">
        <v>3224</v>
      </c>
      <c r="B24" s="6" t="s">
        <v>49</v>
      </c>
      <c r="C24" s="55"/>
      <c r="D24" s="55"/>
      <c r="E24" s="55"/>
      <c r="F24" s="36"/>
    </row>
    <row r="25" spans="1:8" x14ac:dyDescent="0.25">
      <c r="A25" s="13">
        <v>3225</v>
      </c>
      <c r="B25" s="6" t="s">
        <v>50</v>
      </c>
      <c r="C25" s="55"/>
      <c r="D25" s="55"/>
      <c r="E25" s="55"/>
      <c r="F25" s="36"/>
    </row>
    <row r="26" spans="1:8" x14ac:dyDescent="0.25">
      <c r="A26" s="13">
        <v>3227</v>
      </c>
      <c r="B26" s="6" t="s">
        <v>51</v>
      </c>
      <c r="C26" s="55"/>
      <c r="D26" s="55"/>
      <c r="E26" s="55"/>
      <c r="F26" s="36"/>
    </row>
    <row r="27" spans="1:8" s="18" customFormat="1" x14ac:dyDescent="0.25">
      <c r="A27" s="3">
        <v>323</v>
      </c>
      <c r="B27" s="8" t="s">
        <v>52</v>
      </c>
      <c r="C27" s="56">
        <f>SUM(C28:C36)</f>
        <v>0</v>
      </c>
      <c r="D27" s="56">
        <f t="shared" ref="D27:E27" si="4">SUM(D28:D36)</f>
        <v>0</v>
      </c>
      <c r="E27" s="56">
        <f t="shared" si="4"/>
        <v>24875</v>
      </c>
      <c r="F27" s="36"/>
    </row>
    <row r="28" spans="1:8" x14ac:dyDescent="0.25">
      <c r="A28" s="13">
        <v>3231</v>
      </c>
      <c r="B28" s="6" t="s">
        <v>53</v>
      </c>
      <c r="C28" s="55"/>
      <c r="D28" s="55"/>
      <c r="E28" s="55"/>
      <c r="F28" s="36"/>
    </row>
    <row r="29" spans="1:8" x14ac:dyDescent="0.25">
      <c r="A29" s="13">
        <v>3232</v>
      </c>
      <c r="B29" s="6" t="s">
        <v>54</v>
      </c>
      <c r="C29" s="55"/>
      <c r="D29" s="55"/>
      <c r="E29" s="55"/>
      <c r="F29" s="36"/>
    </row>
    <row r="30" spans="1:8" x14ac:dyDescent="0.25">
      <c r="A30" s="13">
        <v>3233</v>
      </c>
      <c r="B30" s="6" t="s">
        <v>55</v>
      </c>
      <c r="C30" s="55"/>
      <c r="D30" s="55"/>
      <c r="E30" s="55"/>
      <c r="F30" s="36"/>
      <c r="H30" s="42">
        <f>E7+E14+E47+E54+E56</f>
        <v>37225.119999999995</v>
      </c>
    </row>
    <row r="31" spans="1:8" x14ac:dyDescent="0.25">
      <c r="A31" s="13">
        <v>3234</v>
      </c>
      <c r="B31" s="6" t="s">
        <v>56</v>
      </c>
      <c r="C31" s="55"/>
      <c r="D31" s="55"/>
      <c r="E31" s="55"/>
      <c r="F31" s="36"/>
      <c r="H31" s="37">
        <v>1560468</v>
      </c>
    </row>
    <row r="32" spans="1:8" x14ac:dyDescent="0.25">
      <c r="A32" s="13">
        <v>3235</v>
      </c>
      <c r="B32" s="6" t="s">
        <v>133</v>
      </c>
      <c r="C32" s="55"/>
      <c r="D32" s="55"/>
      <c r="E32" s="55"/>
      <c r="F32" s="36"/>
      <c r="H32" s="42">
        <f>H30-H31</f>
        <v>-1523242.88</v>
      </c>
    </row>
    <row r="33" spans="1:6" x14ac:dyDescent="0.25">
      <c r="A33" s="13">
        <v>3236</v>
      </c>
      <c r="B33" s="6" t="s">
        <v>58</v>
      </c>
      <c r="C33" s="55"/>
      <c r="D33" s="55"/>
      <c r="E33" s="55"/>
      <c r="F33" s="36"/>
    </row>
    <row r="34" spans="1:6" x14ac:dyDescent="0.25">
      <c r="A34" s="13">
        <v>3237</v>
      </c>
      <c r="B34" s="6" t="s">
        <v>59</v>
      </c>
      <c r="C34" s="55"/>
      <c r="D34" s="55"/>
      <c r="E34" s="55">
        <v>24875</v>
      </c>
      <c r="F34" s="36"/>
    </row>
    <row r="35" spans="1:6" x14ac:dyDescent="0.25">
      <c r="A35" s="13">
        <v>3238</v>
      </c>
      <c r="B35" s="6" t="s">
        <v>60</v>
      </c>
      <c r="C35" s="55"/>
      <c r="D35" s="55"/>
      <c r="E35" s="55"/>
      <c r="F35" s="36"/>
    </row>
    <row r="36" spans="1:6" x14ac:dyDescent="0.25">
      <c r="A36" s="13">
        <v>3239</v>
      </c>
      <c r="B36" s="6" t="s">
        <v>61</v>
      </c>
      <c r="C36" s="55"/>
      <c r="D36" s="55"/>
      <c r="E36" s="55"/>
      <c r="F36" s="36"/>
    </row>
    <row r="37" spans="1:6" x14ac:dyDescent="0.25">
      <c r="A37" s="3">
        <v>324</v>
      </c>
      <c r="B37" s="8" t="s">
        <v>62</v>
      </c>
      <c r="C37" s="56"/>
      <c r="D37" s="56"/>
      <c r="E37" s="56"/>
      <c r="F37" s="36"/>
    </row>
    <row r="38" spans="1:6" x14ac:dyDescent="0.25">
      <c r="A38" s="13">
        <v>3241</v>
      </c>
      <c r="B38" s="6" t="s">
        <v>62</v>
      </c>
      <c r="C38" s="55"/>
      <c r="D38" s="55"/>
      <c r="E38" s="55"/>
      <c r="F38" s="36"/>
    </row>
    <row r="39" spans="1:6" s="18" customFormat="1" x14ac:dyDescent="0.25">
      <c r="A39" s="3">
        <v>329</v>
      </c>
      <c r="B39" s="8" t="s">
        <v>63</v>
      </c>
      <c r="C39" s="56">
        <f>SUM(C40:C46)</f>
        <v>3700</v>
      </c>
      <c r="D39" s="56">
        <f t="shared" ref="D39" si="5">SUM(D40:D46)</f>
        <v>0</v>
      </c>
      <c r="E39" s="56">
        <v>1400</v>
      </c>
      <c r="F39" s="36">
        <f t="shared" si="2"/>
        <v>37.837837837837839</v>
      </c>
    </row>
    <row r="40" spans="1:6" x14ac:dyDescent="0.25">
      <c r="A40" s="13">
        <v>3291</v>
      </c>
      <c r="B40" s="6" t="s">
        <v>64</v>
      </c>
      <c r="C40" s="55">
        <v>2700</v>
      </c>
      <c r="D40" s="55"/>
      <c r="E40" s="55"/>
      <c r="F40" s="36"/>
    </row>
    <row r="41" spans="1:6" x14ac:dyDescent="0.25">
      <c r="A41" s="13">
        <v>3292</v>
      </c>
      <c r="B41" s="6" t="s">
        <v>65</v>
      </c>
      <c r="C41" s="55"/>
      <c r="D41" s="55"/>
      <c r="E41" s="55"/>
      <c r="F41" s="36"/>
    </row>
    <row r="42" spans="1:6" x14ac:dyDescent="0.25">
      <c r="A42" s="13">
        <v>3293</v>
      </c>
      <c r="B42" s="6" t="s">
        <v>66</v>
      </c>
      <c r="C42" s="55"/>
      <c r="D42" s="55"/>
      <c r="E42" s="55"/>
      <c r="F42" s="36"/>
    </row>
    <row r="43" spans="1:6" x14ac:dyDescent="0.25">
      <c r="A43" s="13">
        <v>3294</v>
      </c>
      <c r="B43" s="6" t="s">
        <v>67</v>
      </c>
      <c r="C43" s="55"/>
      <c r="D43" s="55"/>
      <c r="E43" s="55"/>
      <c r="F43" s="36"/>
    </row>
    <row r="44" spans="1:6" x14ac:dyDescent="0.25">
      <c r="A44" s="13">
        <v>3295</v>
      </c>
      <c r="B44" s="6" t="s">
        <v>68</v>
      </c>
      <c r="C44" s="55"/>
      <c r="D44" s="55"/>
      <c r="E44" s="55"/>
      <c r="F44" s="36"/>
    </row>
    <row r="45" spans="1:6" x14ac:dyDescent="0.25">
      <c r="A45" s="13">
        <v>3296</v>
      </c>
      <c r="B45" s="6" t="s">
        <v>69</v>
      </c>
      <c r="C45" s="55"/>
      <c r="D45" s="55"/>
      <c r="E45" s="55"/>
      <c r="F45" s="36"/>
    </row>
    <row r="46" spans="1:6" x14ac:dyDescent="0.25">
      <c r="A46" s="13">
        <v>3299</v>
      </c>
      <c r="B46" s="6" t="s">
        <v>63</v>
      </c>
      <c r="C46" s="55">
        <v>1000</v>
      </c>
      <c r="D46" s="55"/>
      <c r="E46" s="55">
        <v>1399.99</v>
      </c>
      <c r="F46" s="36">
        <f t="shared" si="2"/>
        <v>139.999</v>
      </c>
    </row>
    <row r="47" spans="1:6" x14ac:dyDescent="0.25">
      <c r="A47" s="3">
        <v>34</v>
      </c>
      <c r="B47" s="8" t="s">
        <v>70</v>
      </c>
      <c r="C47" s="56">
        <f>C48</f>
        <v>0</v>
      </c>
      <c r="D47" s="56">
        <f t="shared" ref="D47:E47" si="6">D48</f>
        <v>0</v>
      </c>
      <c r="E47" s="56">
        <f t="shared" si="6"/>
        <v>0</v>
      </c>
      <c r="F47" s="36"/>
    </row>
    <row r="48" spans="1:6" x14ac:dyDescent="0.25">
      <c r="A48" s="3">
        <v>343</v>
      </c>
      <c r="B48" s="8" t="s">
        <v>71</v>
      </c>
      <c r="C48" s="56">
        <f>SUM(C49:C51)</f>
        <v>0</v>
      </c>
      <c r="D48" s="56">
        <f t="shared" ref="D48:E48" si="7">SUM(D49:D51)</f>
        <v>0</v>
      </c>
      <c r="E48" s="56">
        <f t="shared" si="7"/>
        <v>0</v>
      </c>
      <c r="F48" s="36"/>
    </row>
    <row r="49" spans="1:6" x14ac:dyDescent="0.25">
      <c r="A49" s="13">
        <v>3431</v>
      </c>
      <c r="B49" s="6" t="s">
        <v>72</v>
      </c>
      <c r="C49" s="55"/>
      <c r="D49" s="55"/>
      <c r="E49" s="55"/>
      <c r="F49" s="36"/>
    </row>
    <row r="50" spans="1:6" x14ac:dyDescent="0.25">
      <c r="A50" s="13">
        <v>3433</v>
      </c>
      <c r="B50" s="6" t="s">
        <v>73</v>
      </c>
      <c r="C50" s="55"/>
      <c r="D50" s="55"/>
      <c r="E50" s="55">
        <v>0</v>
      </c>
      <c r="F50" s="36">
        <v>0</v>
      </c>
    </row>
    <row r="51" spans="1:6" x14ac:dyDescent="0.25">
      <c r="A51" s="13">
        <v>3434</v>
      </c>
      <c r="B51" s="6" t="s">
        <v>74</v>
      </c>
      <c r="C51" s="55"/>
      <c r="D51" s="55"/>
      <c r="E51" s="55"/>
      <c r="F51" s="36"/>
    </row>
    <row r="52" spans="1:6" ht="30" x14ac:dyDescent="0.25">
      <c r="A52" s="3">
        <v>371</v>
      </c>
      <c r="B52" s="8" t="s">
        <v>75</v>
      </c>
      <c r="C52" s="56">
        <f>SUM(C53:C54)</f>
        <v>0</v>
      </c>
      <c r="D52" s="56"/>
      <c r="E52" s="56">
        <f>SUM(E53:E54)</f>
        <v>0</v>
      </c>
      <c r="F52" s="36"/>
    </row>
    <row r="53" spans="1:6" ht="45" x14ac:dyDescent="0.25">
      <c r="A53" s="13">
        <v>3712</v>
      </c>
      <c r="B53" s="6" t="s">
        <v>76</v>
      </c>
      <c r="C53" s="55"/>
      <c r="D53" s="55"/>
      <c r="E53" s="55"/>
      <c r="F53" s="36"/>
    </row>
    <row r="54" spans="1:6" x14ac:dyDescent="0.25">
      <c r="A54" s="13">
        <v>3721</v>
      </c>
      <c r="B54" s="6" t="s">
        <v>110</v>
      </c>
      <c r="C54" s="55"/>
      <c r="D54" s="55"/>
      <c r="E54" s="55"/>
      <c r="F54" s="36"/>
    </row>
    <row r="55" spans="1:6" x14ac:dyDescent="0.25">
      <c r="A55" s="3">
        <v>38</v>
      </c>
      <c r="B55" s="8" t="s">
        <v>36</v>
      </c>
      <c r="C55" s="56"/>
      <c r="D55" s="56"/>
      <c r="E55" s="56"/>
      <c r="F55" s="36"/>
    </row>
    <row r="56" spans="1:6" x14ac:dyDescent="0.25">
      <c r="A56" s="3">
        <v>381</v>
      </c>
      <c r="B56" s="8" t="s">
        <v>78</v>
      </c>
      <c r="C56" s="56"/>
      <c r="D56" s="56"/>
      <c r="E56" s="56"/>
      <c r="F56" s="36"/>
    </row>
    <row r="57" spans="1:6" x14ac:dyDescent="0.25">
      <c r="A57" s="13">
        <v>3811</v>
      </c>
      <c r="B57" s="6" t="s">
        <v>79</v>
      </c>
      <c r="C57" s="55"/>
      <c r="D57" s="55"/>
      <c r="E57" s="55"/>
      <c r="F57" s="36"/>
    </row>
    <row r="58" spans="1:6" x14ac:dyDescent="0.25">
      <c r="A58" s="13">
        <v>3812</v>
      </c>
      <c r="B58" s="6" t="s">
        <v>80</v>
      </c>
      <c r="C58" s="55"/>
      <c r="D58" s="55"/>
      <c r="E58" s="55"/>
      <c r="F58" s="36"/>
    </row>
    <row r="59" spans="1:6" ht="30" x14ac:dyDescent="0.25">
      <c r="A59" s="3">
        <v>4</v>
      </c>
      <c r="B59" s="8" t="s">
        <v>87</v>
      </c>
      <c r="C59" s="56"/>
      <c r="D59" s="56"/>
      <c r="E59" s="56"/>
      <c r="F59" s="36"/>
    </row>
    <row r="60" spans="1:6" x14ac:dyDescent="0.25">
      <c r="A60" s="3">
        <v>421</v>
      </c>
      <c r="B60" s="8" t="s">
        <v>82</v>
      </c>
      <c r="C60" s="56"/>
      <c r="D60" s="56"/>
      <c r="E60" s="56"/>
      <c r="F60" s="36"/>
    </row>
    <row r="61" spans="1:6" x14ac:dyDescent="0.25">
      <c r="A61" s="3">
        <v>422</v>
      </c>
      <c r="B61" s="8" t="s">
        <v>81</v>
      </c>
      <c r="C61" s="56"/>
      <c r="D61" s="56"/>
      <c r="E61" s="56"/>
      <c r="F61" s="36"/>
    </row>
    <row r="62" spans="1:6" x14ac:dyDescent="0.25">
      <c r="A62" s="13">
        <v>4221</v>
      </c>
      <c r="B62" s="6" t="s">
        <v>83</v>
      </c>
      <c r="C62" s="55"/>
      <c r="D62" s="55"/>
      <c r="E62" s="55"/>
      <c r="F62" s="36"/>
    </row>
    <row r="63" spans="1:6" x14ac:dyDescent="0.25">
      <c r="A63" s="13">
        <v>4222</v>
      </c>
      <c r="B63" s="6" t="s">
        <v>84</v>
      </c>
      <c r="C63" s="55"/>
      <c r="D63" s="55"/>
      <c r="E63" s="55"/>
      <c r="F63" s="36"/>
    </row>
    <row r="64" spans="1:6" ht="30" x14ac:dyDescent="0.25">
      <c r="A64" s="3">
        <v>424</v>
      </c>
      <c r="B64" s="8" t="s">
        <v>85</v>
      </c>
      <c r="C64" s="56"/>
      <c r="D64" s="56"/>
      <c r="E64" s="56"/>
      <c r="F64" s="36"/>
    </row>
    <row r="65" spans="1:6" x14ac:dyDescent="0.25">
      <c r="A65" s="13">
        <v>4241</v>
      </c>
      <c r="B65" s="6" t="s">
        <v>86</v>
      </c>
      <c r="C65" s="55"/>
      <c r="D65" s="55"/>
      <c r="E65" s="55"/>
      <c r="F65" s="36"/>
    </row>
    <row r="66" spans="1:6" x14ac:dyDescent="0.25">
      <c r="A66" s="13"/>
      <c r="B66" s="9" t="s">
        <v>92</v>
      </c>
      <c r="C66" s="56">
        <f>C6+C14+C47+C52+C56</f>
        <v>13300</v>
      </c>
      <c r="D66" s="56">
        <f>D6+D14+D47+D52+D56</f>
        <v>0</v>
      </c>
      <c r="E66" s="56">
        <f>E6+E14+E47+E52+E56</f>
        <v>37225.119999999995</v>
      </c>
      <c r="F66" s="36">
        <f t="shared" si="2"/>
        <v>279.88812030075184</v>
      </c>
    </row>
    <row r="67" spans="1:6" x14ac:dyDescent="0.25">
      <c r="A67" s="27"/>
      <c r="B67" s="28"/>
      <c r="C67" s="60"/>
      <c r="D67" s="60"/>
      <c r="E67" s="60"/>
      <c r="F67" s="61"/>
    </row>
    <row r="68" spans="1:6" x14ac:dyDescent="0.25">
      <c r="A68" s="24" t="s">
        <v>166</v>
      </c>
    </row>
    <row r="69" spans="1:6" ht="51.75" x14ac:dyDescent="0.25">
      <c r="A69" s="3" t="s">
        <v>15</v>
      </c>
      <c r="B69" s="2" t="s">
        <v>16</v>
      </c>
      <c r="C69" s="53" t="s">
        <v>128</v>
      </c>
      <c r="D69" s="53" t="s">
        <v>130</v>
      </c>
      <c r="E69" s="48" t="s">
        <v>157</v>
      </c>
      <c r="F69" s="35" t="s">
        <v>17</v>
      </c>
    </row>
    <row r="70" spans="1:6" ht="15.75" x14ac:dyDescent="0.25">
      <c r="A70" s="3"/>
      <c r="B70" s="2">
        <v>1</v>
      </c>
      <c r="C70" s="53">
        <v>2</v>
      </c>
      <c r="D70" s="53">
        <v>3</v>
      </c>
      <c r="E70" s="53">
        <v>4</v>
      </c>
      <c r="F70" s="35" t="s">
        <v>119</v>
      </c>
    </row>
    <row r="71" spans="1:6" x14ac:dyDescent="0.25">
      <c r="A71" s="3">
        <v>321</v>
      </c>
      <c r="B71" s="7" t="s">
        <v>40</v>
      </c>
      <c r="C71" s="56">
        <f>SUM(C72:C75)</f>
        <v>15000</v>
      </c>
      <c r="D71" s="56"/>
      <c r="E71" s="56">
        <f>SUM(E72:E75)</f>
        <v>0</v>
      </c>
      <c r="F71" s="36">
        <f t="shared" ref="F71:F72" si="8">E71/C71*100</f>
        <v>0</v>
      </c>
    </row>
    <row r="72" spans="1:6" x14ac:dyDescent="0.25">
      <c r="A72" s="13">
        <v>3211</v>
      </c>
      <c r="B72" s="5" t="s">
        <v>41</v>
      </c>
      <c r="C72" s="55">
        <v>15000</v>
      </c>
      <c r="D72" s="55"/>
      <c r="E72" s="55"/>
      <c r="F72" s="36">
        <f t="shared" si="8"/>
        <v>0</v>
      </c>
    </row>
    <row r="73" spans="1:6" ht="30" x14ac:dyDescent="0.25">
      <c r="A73" s="13">
        <v>3212</v>
      </c>
      <c r="B73" s="6" t="s">
        <v>42</v>
      </c>
      <c r="C73" s="55"/>
      <c r="D73" s="55"/>
      <c r="E73" s="55"/>
      <c r="F73" s="36"/>
    </row>
    <row r="74" spans="1:6" x14ac:dyDescent="0.25">
      <c r="A74" s="13">
        <v>3213</v>
      </c>
      <c r="B74" s="6" t="s">
        <v>45</v>
      </c>
      <c r="C74" s="55"/>
      <c r="D74" s="55"/>
      <c r="E74" s="55"/>
      <c r="F74" s="36"/>
    </row>
    <row r="75" spans="1:6" x14ac:dyDescent="0.25">
      <c r="A75" s="13">
        <v>3214</v>
      </c>
      <c r="B75" s="6" t="s">
        <v>46</v>
      </c>
      <c r="C75" s="55"/>
      <c r="D75" s="55"/>
      <c r="E75" s="55"/>
      <c r="F75" s="36"/>
    </row>
    <row r="76" spans="1:6" x14ac:dyDescent="0.25">
      <c r="A76" s="3">
        <v>322</v>
      </c>
      <c r="B76" s="7" t="s">
        <v>43</v>
      </c>
      <c r="C76" s="56">
        <f>SUM(C77:C82)</f>
        <v>22000</v>
      </c>
      <c r="D76" s="56">
        <f t="shared" ref="D76:E76" si="9">SUM(D77:D82)</f>
        <v>0</v>
      </c>
      <c r="E76" s="56">
        <f t="shared" si="9"/>
        <v>0</v>
      </c>
      <c r="F76" s="36">
        <f t="shared" ref="F76:F200" si="10">E76/C76*100</f>
        <v>0</v>
      </c>
    </row>
    <row r="77" spans="1:6" x14ac:dyDescent="0.25">
      <c r="A77" s="13">
        <v>3221</v>
      </c>
      <c r="B77" s="21" t="s">
        <v>44</v>
      </c>
      <c r="C77" s="55">
        <v>10000</v>
      </c>
      <c r="D77" s="55"/>
      <c r="E77" s="55"/>
      <c r="F77" s="36"/>
    </row>
    <row r="78" spans="1:6" s="18" customFormat="1" x14ac:dyDescent="0.25">
      <c r="A78" s="13">
        <v>3222</v>
      </c>
      <c r="B78" s="6" t="s">
        <v>47</v>
      </c>
      <c r="C78" s="55"/>
      <c r="D78" s="55"/>
      <c r="E78" s="55"/>
      <c r="F78" s="36"/>
    </row>
    <row r="79" spans="1:6" x14ac:dyDescent="0.25">
      <c r="A79" s="13">
        <v>3223</v>
      </c>
      <c r="B79" s="6" t="s">
        <v>48</v>
      </c>
      <c r="C79" s="55"/>
      <c r="D79" s="55"/>
      <c r="E79" s="55"/>
      <c r="F79" s="36"/>
    </row>
    <row r="80" spans="1:6" ht="30" x14ac:dyDescent="0.25">
      <c r="A80" s="13">
        <v>3224</v>
      </c>
      <c r="B80" s="6" t="s">
        <v>49</v>
      </c>
      <c r="C80" s="55">
        <v>7000</v>
      </c>
      <c r="D80" s="55"/>
      <c r="E80" s="55">
        <v>0</v>
      </c>
      <c r="F80" s="36">
        <f t="shared" si="10"/>
        <v>0</v>
      </c>
    </row>
    <row r="81" spans="1:6" x14ac:dyDescent="0.25">
      <c r="A81" s="13">
        <v>3299</v>
      </c>
      <c r="B81" s="6" t="s">
        <v>117</v>
      </c>
      <c r="C81" s="55"/>
      <c r="D81" s="55"/>
      <c r="E81" s="55"/>
      <c r="F81" s="36"/>
    </row>
    <row r="82" spans="1:6" x14ac:dyDescent="0.25">
      <c r="A82" s="13">
        <v>3225</v>
      </c>
      <c r="B82" s="6" t="s">
        <v>50</v>
      </c>
      <c r="C82" s="55">
        <v>5000</v>
      </c>
      <c r="D82" s="55"/>
      <c r="E82" s="55">
        <v>0</v>
      </c>
      <c r="F82" s="36">
        <f t="shared" si="10"/>
        <v>0</v>
      </c>
    </row>
    <row r="83" spans="1:6" x14ac:dyDescent="0.25">
      <c r="A83" s="3">
        <v>323</v>
      </c>
      <c r="B83" s="8" t="s">
        <v>52</v>
      </c>
      <c r="C83" s="56">
        <f>SUM(C84:C88)</f>
        <v>10500</v>
      </c>
      <c r="D83" s="56">
        <f t="shared" ref="D83" si="11">SUM(D84:D88)</f>
        <v>0</v>
      </c>
      <c r="E83" s="56">
        <f t="shared" ref="E83" si="12">SUM(E84:E88)</f>
        <v>0</v>
      </c>
      <c r="F83" s="36">
        <f t="shared" ref="F83" si="13">E83/C83*100</f>
        <v>0</v>
      </c>
    </row>
    <row r="84" spans="1:6" x14ac:dyDescent="0.25">
      <c r="A84" s="20">
        <v>3231</v>
      </c>
      <c r="B84" s="15" t="s">
        <v>53</v>
      </c>
      <c r="C84" s="57"/>
      <c r="D84" s="56"/>
      <c r="E84" s="56"/>
      <c r="F84" s="36"/>
    </row>
    <row r="85" spans="1:6" x14ac:dyDescent="0.25">
      <c r="A85" s="20">
        <v>3232</v>
      </c>
      <c r="B85" s="15" t="s">
        <v>161</v>
      </c>
      <c r="C85" s="57"/>
      <c r="D85" s="56"/>
      <c r="E85" s="56"/>
      <c r="F85" s="36"/>
    </row>
    <row r="86" spans="1:6" x14ac:dyDescent="0.25">
      <c r="A86" s="13">
        <v>3233</v>
      </c>
      <c r="B86" s="6" t="s">
        <v>55</v>
      </c>
      <c r="C86" s="55"/>
      <c r="D86" s="55"/>
      <c r="E86" s="55">
        <v>0</v>
      </c>
      <c r="F86" s="36"/>
    </row>
    <row r="87" spans="1:6" x14ac:dyDescent="0.25">
      <c r="A87" s="13">
        <v>3238</v>
      </c>
      <c r="B87" s="6" t="s">
        <v>60</v>
      </c>
      <c r="C87" s="55">
        <v>2000</v>
      </c>
      <c r="D87" s="55"/>
      <c r="E87" s="55"/>
      <c r="F87" s="36">
        <f t="shared" ref="F87" si="14">E87/C87*100</f>
        <v>0</v>
      </c>
    </row>
    <row r="88" spans="1:6" x14ac:dyDescent="0.25">
      <c r="A88" s="13">
        <v>3239</v>
      </c>
      <c r="B88" s="6" t="s">
        <v>114</v>
      </c>
      <c r="C88" s="55">
        <v>8500</v>
      </c>
      <c r="D88" s="55"/>
      <c r="E88" s="55">
        <v>0</v>
      </c>
      <c r="F88" s="36"/>
    </row>
    <row r="89" spans="1:6" x14ac:dyDescent="0.25">
      <c r="A89" s="3">
        <v>329</v>
      </c>
      <c r="B89" s="8" t="s">
        <v>63</v>
      </c>
      <c r="C89" s="56">
        <f>SUM(C90:C91)</f>
        <v>8600</v>
      </c>
      <c r="D89" s="56">
        <f t="shared" ref="D89:E89" si="15">SUM(D90:D91)</f>
        <v>0</v>
      </c>
      <c r="E89" s="56">
        <f t="shared" si="15"/>
        <v>0</v>
      </c>
      <c r="F89" s="36">
        <f t="shared" ref="F89" si="16">E89/C89*100</f>
        <v>0</v>
      </c>
    </row>
    <row r="90" spans="1:6" x14ac:dyDescent="0.25">
      <c r="A90" s="13">
        <v>3292</v>
      </c>
      <c r="B90" s="6" t="s">
        <v>65</v>
      </c>
      <c r="C90" s="55"/>
      <c r="D90" s="55"/>
      <c r="E90" s="55">
        <v>0</v>
      </c>
      <c r="F90" s="36"/>
    </row>
    <row r="91" spans="1:6" x14ac:dyDescent="0.25">
      <c r="A91" s="13">
        <v>3299</v>
      </c>
      <c r="B91" s="6" t="s">
        <v>63</v>
      </c>
      <c r="C91" s="55">
        <v>8600</v>
      </c>
      <c r="D91" s="55"/>
      <c r="E91" s="55"/>
      <c r="F91" s="36"/>
    </row>
    <row r="92" spans="1:6" s="18" customFormat="1" x14ac:dyDescent="0.25">
      <c r="A92" s="3">
        <v>3721</v>
      </c>
      <c r="B92" s="8" t="s">
        <v>118</v>
      </c>
      <c r="C92" s="56"/>
      <c r="D92" s="56"/>
      <c r="E92" s="56"/>
      <c r="F92" s="36"/>
    </row>
    <row r="93" spans="1:6" ht="30" x14ac:dyDescent="0.25">
      <c r="A93" s="3">
        <v>42</v>
      </c>
      <c r="B93" s="8" t="s">
        <v>87</v>
      </c>
      <c r="C93" s="56">
        <f>SUM(C94:C95)</f>
        <v>5000</v>
      </c>
      <c r="D93" s="56">
        <f t="shared" ref="D93:E93" si="17">SUM(D94:D95)</f>
        <v>0</v>
      </c>
      <c r="E93" s="56">
        <f t="shared" si="17"/>
        <v>44919.5</v>
      </c>
      <c r="F93" s="36">
        <f t="shared" si="10"/>
        <v>898.39</v>
      </c>
    </row>
    <row r="94" spans="1:6" x14ac:dyDescent="0.25">
      <c r="A94" s="13">
        <v>421</v>
      </c>
      <c r="B94" s="6" t="s">
        <v>159</v>
      </c>
      <c r="C94" s="55"/>
      <c r="D94" s="55"/>
      <c r="E94" s="55">
        <v>11700</v>
      </c>
      <c r="F94" s="36"/>
    </row>
    <row r="95" spans="1:6" x14ac:dyDescent="0.25">
      <c r="A95" s="13">
        <v>422</v>
      </c>
      <c r="B95" s="6" t="s">
        <v>160</v>
      </c>
      <c r="C95" s="55">
        <v>5000</v>
      </c>
      <c r="D95" s="55"/>
      <c r="E95" s="55">
        <v>33219.5</v>
      </c>
      <c r="F95" s="36">
        <f t="shared" si="10"/>
        <v>664.39</v>
      </c>
    </row>
    <row r="96" spans="1:6" ht="30" x14ac:dyDescent="0.25">
      <c r="A96" s="3">
        <v>424</v>
      </c>
      <c r="B96" s="8" t="s">
        <v>85</v>
      </c>
      <c r="C96" s="56">
        <f>C97</f>
        <v>0</v>
      </c>
      <c r="D96" s="56"/>
      <c r="E96" s="56"/>
      <c r="F96" s="36"/>
    </row>
    <row r="97" spans="1:6" x14ac:dyDescent="0.25">
      <c r="A97" s="13">
        <v>4241</v>
      </c>
      <c r="B97" s="6" t="s">
        <v>86</v>
      </c>
      <c r="C97" s="55"/>
      <c r="D97" s="55"/>
      <c r="E97" s="55"/>
      <c r="F97" s="36"/>
    </row>
    <row r="98" spans="1:6" x14ac:dyDescent="0.25">
      <c r="A98" s="13"/>
      <c r="B98" s="9" t="s">
        <v>92</v>
      </c>
      <c r="C98" s="56">
        <f>C71+C76+C83+C89+C92+C93</f>
        <v>61100</v>
      </c>
      <c r="D98" s="56">
        <f>D76+D92+D93</f>
        <v>0</v>
      </c>
      <c r="E98" s="56">
        <f>E76+E92+E93</f>
        <v>44919.5</v>
      </c>
      <c r="F98" s="36">
        <f t="shared" si="10"/>
        <v>73.518003273322421</v>
      </c>
    </row>
    <row r="99" spans="1:6" x14ac:dyDescent="0.25">
      <c r="A99" s="27"/>
      <c r="B99" s="28"/>
      <c r="C99" s="58"/>
      <c r="D99" s="58"/>
      <c r="E99" s="58"/>
      <c r="F99" s="36"/>
    </row>
    <row r="100" spans="1:6" x14ac:dyDescent="0.25">
      <c r="A100" s="24" t="s">
        <v>167</v>
      </c>
      <c r="F100" s="36"/>
    </row>
    <row r="101" spans="1:6" s="18" customFormat="1" ht="51.75" x14ac:dyDescent="0.25">
      <c r="A101" s="3" t="s">
        <v>15</v>
      </c>
      <c r="B101" s="2" t="s">
        <v>16</v>
      </c>
      <c r="C101" s="53" t="s">
        <v>128</v>
      </c>
      <c r="D101" s="53" t="s">
        <v>130</v>
      </c>
      <c r="E101" s="48" t="s">
        <v>158</v>
      </c>
      <c r="F101" s="35" t="s">
        <v>17</v>
      </c>
    </row>
    <row r="102" spans="1:6" s="18" customFormat="1" ht="15.75" x14ac:dyDescent="0.25">
      <c r="A102" s="3"/>
      <c r="B102" s="2">
        <v>1</v>
      </c>
      <c r="C102" s="53">
        <v>2</v>
      </c>
      <c r="D102" s="53">
        <v>3</v>
      </c>
      <c r="E102" s="53">
        <v>4</v>
      </c>
      <c r="F102" s="35" t="s">
        <v>119</v>
      </c>
    </row>
    <row r="103" spans="1:6" s="18" customFormat="1" x14ac:dyDescent="0.25">
      <c r="A103" s="3">
        <v>31</v>
      </c>
      <c r="B103" s="7" t="s">
        <v>33</v>
      </c>
      <c r="C103" s="56"/>
      <c r="D103" s="56"/>
      <c r="E103" s="56"/>
      <c r="F103" s="36"/>
    </row>
    <row r="104" spans="1:6" x14ac:dyDescent="0.25">
      <c r="A104" s="3">
        <v>311</v>
      </c>
      <c r="B104" s="7" t="s">
        <v>34</v>
      </c>
      <c r="C104" s="56"/>
      <c r="D104" s="56"/>
      <c r="E104" s="56"/>
      <c r="F104" s="36"/>
    </row>
    <row r="105" spans="1:6" x14ac:dyDescent="0.25">
      <c r="A105" s="13">
        <v>3111</v>
      </c>
      <c r="B105" s="5" t="s">
        <v>35</v>
      </c>
      <c r="C105" s="55"/>
      <c r="D105" s="55"/>
      <c r="E105" s="55"/>
      <c r="F105" s="36"/>
    </row>
    <row r="106" spans="1:6" x14ac:dyDescent="0.25">
      <c r="A106" s="3">
        <v>312</v>
      </c>
      <c r="B106" s="7" t="s">
        <v>36</v>
      </c>
      <c r="C106" s="56"/>
      <c r="D106" s="56"/>
      <c r="E106" s="56"/>
      <c r="F106" s="36"/>
    </row>
    <row r="107" spans="1:6" s="18" customFormat="1" x14ac:dyDescent="0.25">
      <c r="A107" s="13">
        <v>3121</v>
      </c>
      <c r="B107" s="5" t="s">
        <v>36</v>
      </c>
      <c r="C107" s="55"/>
      <c r="D107" s="55"/>
      <c r="E107" s="55"/>
      <c r="F107" s="36"/>
    </row>
    <row r="108" spans="1:6" x14ac:dyDescent="0.25">
      <c r="A108" s="3">
        <v>313</v>
      </c>
      <c r="B108" s="7" t="s">
        <v>37</v>
      </c>
      <c r="C108" s="56"/>
      <c r="D108" s="56"/>
      <c r="E108" s="56"/>
      <c r="F108" s="36"/>
    </row>
    <row r="109" spans="1:6" x14ac:dyDescent="0.25">
      <c r="A109" s="13">
        <v>3132</v>
      </c>
      <c r="B109" s="6" t="s">
        <v>38</v>
      </c>
      <c r="C109" s="55"/>
      <c r="D109" s="55"/>
      <c r="E109" s="55"/>
      <c r="F109" s="36"/>
    </row>
    <row r="110" spans="1:6" s="18" customFormat="1" x14ac:dyDescent="0.25">
      <c r="A110" s="3">
        <v>32</v>
      </c>
      <c r="B110" s="7" t="s">
        <v>91</v>
      </c>
      <c r="C110" s="56">
        <f>C111+C114+C118+C124</f>
        <v>329250</v>
      </c>
      <c r="D110" s="56">
        <f t="shared" ref="D110:E110" si="18">D111+D114+D118+D124</f>
        <v>0</v>
      </c>
      <c r="E110" s="56">
        <f t="shared" si="18"/>
        <v>363358.41000000003</v>
      </c>
      <c r="F110" s="36">
        <f t="shared" si="10"/>
        <v>110.35942596810935</v>
      </c>
    </row>
    <row r="111" spans="1:6" x14ac:dyDescent="0.25">
      <c r="A111" s="3">
        <v>321</v>
      </c>
      <c r="B111" s="7" t="s">
        <v>40</v>
      </c>
      <c r="C111" s="56">
        <f>C112+C113</f>
        <v>0</v>
      </c>
      <c r="D111" s="56"/>
      <c r="E111" s="56">
        <f>SUM(E112:E113)</f>
        <v>0</v>
      </c>
      <c r="F111" s="36"/>
    </row>
    <row r="112" spans="1:6" x14ac:dyDescent="0.25">
      <c r="A112" s="13">
        <v>3211</v>
      </c>
      <c r="B112" s="5" t="s">
        <v>41</v>
      </c>
      <c r="C112" s="55"/>
      <c r="D112" s="55"/>
      <c r="E112" s="55"/>
      <c r="F112" s="36"/>
    </row>
    <row r="113" spans="1:6" x14ac:dyDescent="0.25">
      <c r="A113" s="13">
        <v>3212</v>
      </c>
      <c r="B113" s="5" t="s">
        <v>111</v>
      </c>
      <c r="C113" s="55"/>
      <c r="D113" s="55"/>
      <c r="E113" s="55"/>
      <c r="F113" s="36"/>
    </row>
    <row r="114" spans="1:6" x14ac:dyDescent="0.25">
      <c r="A114" s="3">
        <v>322</v>
      </c>
      <c r="B114" s="7" t="s">
        <v>43</v>
      </c>
      <c r="C114" s="56">
        <f>C115+C116+C117</f>
        <v>235000</v>
      </c>
      <c r="D114" s="56">
        <f t="shared" ref="D114:E114" si="19">D115+D116+D117</f>
        <v>0</v>
      </c>
      <c r="E114" s="56">
        <f t="shared" si="19"/>
        <v>237149.39</v>
      </c>
      <c r="F114" s="36">
        <f t="shared" si="10"/>
        <v>100.9146340425532</v>
      </c>
    </row>
    <row r="115" spans="1:6" x14ac:dyDescent="0.25">
      <c r="A115" s="13">
        <v>3221</v>
      </c>
      <c r="B115" s="6" t="s">
        <v>112</v>
      </c>
      <c r="C115" s="55">
        <v>0</v>
      </c>
      <c r="D115" s="55"/>
      <c r="E115" s="55"/>
      <c r="F115" s="36"/>
    </row>
    <row r="116" spans="1:6" x14ac:dyDescent="0.25">
      <c r="A116" s="13">
        <v>3222</v>
      </c>
      <c r="B116" s="6" t="s">
        <v>113</v>
      </c>
      <c r="C116" s="55">
        <v>235000</v>
      </c>
      <c r="D116" s="55"/>
      <c r="E116" s="55">
        <v>227858.53</v>
      </c>
      <c r="F116" s="36">
        <f t="shared" si="10"/>
        <v>96.961076595744672</v>
      </c>
    </row>
    <row r="117" spans="1:6" x14ac:dyDescent="0.25">
      <c r="A117" s="13">
        <v>3225</v>
      </c>
      <c r="B117" s="6" t="s">
        <v>174</v>
      </c>
      <c r="C117" s="55"/>
      <c r="D117" s="55"/>
      <c r="E117" s="55">
        <v>9290.86</v>
      </c>
      <c r="F117" s="36"/>
    </row>
    <row r="118" spans="1:6" x14ac:dyDescent="0.25">
      <c r="A118" s="3">
        <v>323</v>
      </c>
      <c r="B118" s="8" t="s">
        <v>52</v>
      </c>
      <c r="C118" s="56">
        <f>SUM(C119:C123)</f>
        <v>75550</v>
      </c>
      <c r="D118" s="56">
        <f t="shared" ref="D118:E118" si="20">SUM(D119:D123)</f>
        <v>0</v>
      </c>
      <c r="E118" s="56">
        <f t="shared" si="20"/>
        <v>82931.239999999991</v>
      </c>
      <c r="F118" s="36">
        <f t="shared" si="10"/>
        <v>109.77000661813368</v>
      </c>
    </row>
    <row r="119" spans="1:6" x14ac:dyDescent="0.25">
      <c r="A119" s="20">
        <v>3231</v>
      </c>
      <c r="B119" s="15" t="s">
        <v>53</v>
      </c>
      <c r="C119" s="57">
        <v>40000</v>
      </c>
      <c r="D119" s="56"/>
      <c r="E119" s="57">
        <v>32951.33</v>
      </c>
      <c r="F119" s="36">
        <f t="shared" si="10"/>
        <v>82.378325000000004</v>
      </c>
    </row>
    <row r="120" spans="1:6" x14ac:dyDescent="0.25">
      <c r="A120" s="20">
        <v>3232</v>
      </c>
      <c r="B120" s="15" t="s">
        <v>161</v>
      </c>
      <c r="C120" s="57">
        <v>19050</v>
      </c>
      <c r="D120" s="56"/>
      <c r="E120" s="57">
        <v>19377.310000000001</v>
      </c>
      <c r="F120" s="36">
        <f t="shared" si="10"/>
        <v>101.71816272965879</v>
      </c>
    </row>
    <row r="121" spans="1:6" x14ac:dyDescent="0.25">
      <c r="A121" s="13">
        <v>3234</v>
      </c>
      <c r="B121" s="6" t="s">
        <v>56</v>
      </c>
      <c r="C121" s="55">
        <v>5000</v>
      </c>
      <c r="D121" s="55"/>
      <c r="E121" s="55">
        <v>5040.7</v>
      </c>
      <c r="F121" s="36">
        <f t="shared" si="10"/>
        <v>100.81400000000001</v>
      </c>
    </row>
    <row r="122" spans="1:6" x14ac:dyDescent="0.25">
      <c r="A122" s="13">
        <v>3237</v>
      </c>
      <c r="B122" s="6" t="s">
        <v>175</v>
      </c>
      <c r="C122" s="55"/>
      <c r="D122" s="55"/>
      <c r="E122" s="55">
        <v>671.89</v>
      </c>
      <c r="F122" s="36"/>
    </row>
    <row r="123" spans="1:6" x14ac:dyDescent="0.25">
      <c r="A123" s="13">
        <v>3239</v>
      </c>
      <c r="B123" s="6" t="s">
        <v>114</v>
      </c>
      <c r="C123" s="55">
        <v>11500</v>
      </c>
      <c r="D123" s="55"/>
      <c r="E123" s="55">
        <v>24890.01</v>
      </c>
      <c r="F123" s="36">
        <f t="shared" si="10"/>
        <v>216.43486956521735</v>
      </c>
    </row>
    <row r="124" spans="1:6" s="18" customFormat="1" x14ac:dyDescent="0.25">
      <c r="A124" s="3">
        <v>329</v>
      </c>
      <c r="B124" s="8" t="s">
        <v>63</v>
      </c>
      <c r="C124" s="56">
        <f>SUM(C125:C127)</f>
        <v>18700</v>
      </c>
      <c r="D124" s="56">
        <f t="shared" ref="D124:E124" si="21">SUM(D125:D127)</f>
        <v>0</v>
      </c>
      <c r="E124" s="56">
        <f t="shared" si="21"/>
        <v>43277.78</v>
      </c>
      <c r="F124" s="36">
        <f t="shared" si="10"/>
        <v>231.43197860962567</v>
      </c>
    </row>
    <row r="125" spans="1:6" s="18" customFormat="1" x14ac:dyDescent="0.25">
      <c r="A125" s="20">
        <v>3294</v>
      </c>
      <c r="B125" s="15" t="s">
        <v>176</v>
      </c>
      <c r="C125" s="56"/>
      <c r="D125" s="56"/>
      <c r="E125" s="57">
        <v>800</v>
      </c>
      <c r="F125" s="36"/>
    </row>
    <row r="126" spans="1:6" s="18" customFormat="1" x14ac:dyDescent="0.25">
      <c r="A126" s="13">
        <v>3295</v>
      </c>
      <c r="B126" s="6" t="s">
        <v>68</v>
      </c>
      <c r="C126" s="55"/>
      <c r="D126" s="55"/>
      <c r="E126" s="55">
        <v>731.75</v>
      </c>
      <c r="F126" s="36"/>
    </row>
    <row r="127" spans="1:6" x14ac:dyDescent="0.25">
      <c r="A127" s="13">
        <v>3299</v>
      </c>
      <c r="B127" s="6" t="s">
        <v>63</v>
      </c>
      <c r="C127" s="55">
        <v>18700</v>
      </c>
      <c r="D127" s="55"/>
      <c r="E127" s="55">
        <v>41746.03</v>
      </c>
      <c r="F127" s="36">
        <f t="shared" si="10"/>
        <v>223.24080213903744</v>
      </c>
    </row>
    <row r="128" spans="1:6" x14ac:dyDescent="0.25">
      <c r="A128" s="3">
        <v>34</v>
      </c>
      <c r="B128" s="8" t="s">
        <v>70</v>
      </c>
      <c r="C128" s="56">
        <f>C129</f>
        <v>3200</v>
      </c>
      <c r="D128" s="56">
        <f t="shared" ref="D128:E128" si="22">D129</f>
        <v>0</v>
      </c>
      <c r="E128" s="56">
        <f t="shared" si="22"/>
        <v>7563.22</v>
      </c>
      <c r="F128" s="36">
        <f t="shared" si="10"/>
        <v>236.35062499999998</v>
      </c>
    </row>
    <row r="129" spans="1:6 16384:16384" x14ac:dyDescent="0.25">
      <c r="A129" s="3">
        <v>343</v>
      </c>
      <c r="B129" s="8" t="s">
        <v>71</v>
      </c>
      <c r="C129" s="56">
        <f>SUM(C130:C132)</f>
        <v>3200</v>
      </c>
      <c r="D129" s="56">
        <f t="shared" ref="D129:E129" si="23">SUM(D130:D132)</f>
        <v>0</v>
      </c>
      <c r="E129" s="56">
        <f t="shared" si="23"/>
        <v>7563.22</v>
      </c>
      <c r="F129" s="36">
        <f t="shared" si="10"/>
        <v>236.35062499999998</v>
      </c>
    </row>
    <row r="130" spans="1:6 16384:16384" x14ac:dyDescent="0.25">
      <c r="A130" s="13">
        <v>3431</v>
      </c>
      <c r="B130" s="6" t="s">
        <v>72</v>
      </c>
      <c r="C130" s="55">
        <v>3000</v>
      </c>
      <c r="D130" s="55"/>
      <c r="E130" s="55">
        <v>7563.22</v>
      </c>
      <c r="F130" s="36">
        <f t="shared" si="10"/>
        <v>252.10733333333332</v>
      </c>
    </row>
    <row r="131" spans="1:6 16384:16384" x14ac:dyDescent="0.25">
      <c r="A131" s="13">
        <v>3433</v>
      </c>
      <c r="B131" s="6" t="s">
        <v>73</v>
      </c>
      <c r="C131" s="55">
        <v>200</v>
      </c>
      <c r="D131" s="55"/>
      <c r="E131" s="55"/>
      <c r="F131" s="36">
        <f t="shared" si="10"/>
        <v>0</v>
      </c>
    </row>
    <row r="132" spans="1:6 16384:16384" x14ac:dyDescent="0.25">
      <c r="A132" s="13">
        <v>3434</v>
      </c>
      <c r="B132" s="6" t="s">
        <v>74</v>
      </c>
      <c r="C132" s="55">
        <v>0</v>
      </c>
      <c r="D132" s="55"/>
      <c r="E132" s="55"/>
      <c r="F132" s="36"/>
    </row>
    <row r="133" spans="1:6 16384:16384" ht="30" x14ac:dyDescent="0.25">
      <c r="A133" s="3">
        <v>372</v>
      </c>
      <c r="B133" s="8" t="s">
        <v>177</v>
      </c>
      <c r="C133" s="56">
        <f>SUM(C134:C134)</f>
        <v>0</v>
      </c>
      <c r="D133" s="56"/>
      <c r="E133" s="56">
        <f>SUM(E134:E134)</f>
        <v>1600</v>
      </c>
      <c r="F133" s="36"/>
    </row>
    <row r="134" spans="1:6 16384:16384" x14ac:dyDescent="0.25">
      <c r="A134" s="13">
        <v>3722</v>
      </c>
      <c r="B134" s="6" t="s">
        <v>77</v>
      </c>
      <c r="C134" s="55"/>
      <c r="D134" s="55"/>
      <c r="E134" s="55">
        <v>1600</v>
      </c>
      <c r="F134" s="36"/>
    </row>
    <row r="135" spans="1:6 16384:16384" ht="30" x14ac:dyDescent="0.25">
      <c r="A135" s="3">
        <v>4</v>
      </c>
      <c r="B135" s="8" t="s">
        <v>87</v>
      </c>
      <c r="C135" s="56">
        <f>C136+C137+C140</f>
        <v>51700</v>
      </c>
      <c r="D135" s="56">
        <f t="shared" ref="D135:E135" si="24">D136+D137+D140</f>
        <v>0</v>
      </c>
      <c r="E135" s="56">
        <f t="shared" si="24"/>
        <v>10864.189999999999</v>
      </c>
      <c r="F135" s="36">
        <f t="shared" si="10"/>
        <v>21.013907156673113</v>
      </c>
    </row>
    <row r="136" spans="1:6 16384:16384" x14ac:dyDescent="0.25">
      <c r="A136" s="3">
        <v>421</v>
      </c>
      <c r="B136" s="8" t="s">
        <v>82</v>
      </c>
      <c r="C136" s="56">
        <v>11700</v>
      </c>
      <c r="D136" s="56"/>
      <c r="E136" s="56"/>
      <c r="F136" s="36">
        <f t="shared" si="10"/>
        <v>0</v>
      </c>
    </row>
    <row r="137" spans="1:6 16384:16384" x14ac:dyDescent="0.25">
      <c r="A137" s="3">
        <v>422</v>
      </c>
      <c r="B137" s="8" t="s">
        <v>81</v>
      </c>
      <c r="C137" s="56">
        <f>C138+C139</f>
        <v>35000</v>
      </c>
      <c r="D137" s="56">
        <f t="shared" ref="D137:E137" si="25">D138+D139</f>
        <v>0</v>
      </c>
      <c r="E137" s="56">
        <f t="shared" si="25"/>
        <v>6931.2</v>
      </c>
      <c r="F137" s="36">
        <f t="shared" si="10"/>
        <v>19.803428571428572</v>
      </c>
    </row>
    <row r="138" spans="1:6 16384:16384" x14ac:dyDescent="0.25">
      <c r="A138" s="13">
        <v>4221</v>
      </c>
      <c r="B138" s="6" t="s">
        <v>83</v>
      </c>
      <c r="C138" s="55">
        <v>35000</v>
      </c>
      <c r="D138" s="55"/>
      <c r="E138" s="55">
        <v>6931.2</v>
      </c>
      <c r="F138" s="36">
        <f t="shared" si="10"/>
        <v>19.803428571428572</v>
      </c>
    </row>
    <row r="139" spans="1:6 16384:16384" x14ac:dyDescent="0.25">
      <c r="A139" s="13">
        <v>4222</v>
      </c>
      <c r="B139" s="6" t="s">
        <v>84</v>
      </c>
      <c r="C139" s="55"/>
      <c r="D139" s="55"/>
      <c r="E139" s="55"/>
      <c r="F139" s="36"/>
    </row>
    <row r="140" spans="1:6 16384:16384" ht="30" x14ac:dyDescent="0.25">
      <c r="A140" s="3">
        <v>424</v>
      </c>
      <c r="B140" s="8" t="s">
        <v>85</v>
      </c>
      <c r="C140" s="56">
        <f>C141</f>
        <v>5000</v>
      </c>
      <c r="D140" s="56">
        <f t="shared" ref="D140:E140" si="26">D141</f>
        <v>0</v>
      </c>
      <c r="E140" s="56">
        <f t="shared" si="26"/>
        <v>3932.99</v>
      </c>
      <c r="F140" s="36">
        <f t="shared" si="10"/>
        <v>78.65979999999999</v>
      </c>
    </row>
    <row r="141" spans="1:6 16384:16384" x14ac:dyDescent="0.25">
      <c r="A141" s="13">
        <v>4241</v>
      </c>
      <c r="B141" s="6" t="s">
        <v>86</v>
      </c>
      <c r="C141" s="55">
        <v>5000</v>
      </c>
      <c r="D141" s="55"/>
      <c r="E141" s="55">
        <v>3932.99</v>
      </c>
      <c r="F141" s="36">
        <f t="shared" si="10"/>
        <v>78.65979999999999</v>
      </c>
    </row>
    <row r="142" spans="1:6 16384:16384" s="18" customFormat="1" x14ac:dyDescent="0.25">
      <c r="A142" s="13"/>
      <c r="B142" s="6"/>
      <c r="C142" s="55"/>
      <c r="D142" s="55"/>
      <c r="E142" s="55"/>
      <c r="F142" s="36"/>
      <c r="XFD142" s="18">
        <f>SUM(A142:XFC142)</f>
        <v>0</v>
      </c>
    </row>
    <row r="143" spans="1:6 16384:16384" x14ac:dyDescent="0.25">
      <c r="A143" s="13"/>
      <c r="B143" s="9" t="s">
        <v>92</v>
      </c>
      <c r="C143" s="56">
        <f>C103+C110+C128+C133+C135</f>
        <v>384150</v>
      </c>
      <c r="D143" s="56">
        <f t="shared" ref="D143:E143" si="27">D103+D110+D128+D133+D135</f>
        <v>0</v>
      </c>
      <c r="E143" s="56">
        <f t="shared" si="27"/>
        <v>383385.82</v>
      </c>
      <c r="F143" s="36">
        <f t="shared" si="10"/>
        <v>99.801072497722245</v>
      </c>
    </row>
    <row r="144" spans="1:6 16384:16384" x14ac:dyDescent="0.25">
      <c r="A144" s="27"/>
      <c r="B144" s="28"/>
      <c r="C144" s="60"/>
      <c r="D144" s="58"/>
      <c r="E144" s="60"/>
      <c r="F144" s="36"/>
    </row>
    <row r="145" spans="1:8" x14ac:dyDescent="0.25">
      <c r="A145" s="24" t="s">
        <v>168</v>
      </c>
      <c r="F145" s="36"/>
    </row>
    <row r="146" spans="1:8" ht="51.75" x14ac:dyDescent="0.25">
      <c r="A146" s="3" t="s">
        <v>15</v>
      </c>
      <c r="B146" s="2" t="s">
        <v>16</v>
      </c>
      <c r="C146" s="53" t="s">
        <v>128</v>
      </c>
      <c r="D146" s="53" t="s">
        <v>130</v>
      </c>
      <c r="E146" s="48" t="s">
        <v>158</v>
      </c>
      <c r="F146" s="35" t="s">
        <v>17</v>
      </c>
    </row>
    <row r="147" spans="1:8" ht="15.75" x14ac:dyDescent="0.25">
      <c r="A147" s="3"/>
      <c r="B147" s="2">
        <v>1</v>
      </c>
      <c r="C147" s="53">
        <v>2</v>
      </c>
      <c r="D147" s="53">
        <v>3</v>
      </c>
      <c r="E147" s="53">
        <v>4</v>
      </c>
      <c r="F147" s="35" t="s">
        <v>119</v>
      </c>
    </row>
    <row r="148" spans="1:8" x14ac:dyDescent="0.25">
      <c r="A148" s="3">
        <v>31</v>
      </c>
      <c r="B148" s="7" t="s">
        <v>33</v>
      </c>
      <c r="C148" s="56"/>
      <c r="D148" s="56"/>
      <c r="E148" s="56">
        <f>E149+E151+E153</f>
        <v>0</v>
      </c>
      <c r="F148" s="36"/>
      <c r="H148">
        <v>12581447</v>
      </c>
    </row>
    <row r="149" spans="1:8" x14ac:dyDescent="0.25">
      <c r="A149" s="3">
        <v>311</v>
      </c>
      <c r="B149" s="7" t="s">
        <v>34</v>
      </c>
      <c r="C149" s="56"/>
      <c r="D149" s="56"/>
      <c r="E149" s="56"/>
      <c r="F149" s="36"/>
      <c r="H149">
        <f>11500339+715000+8367+154955+349+191645</f>
        <v>12570655</v>
      </c>
    </row>
    <row r="150" spans="1:8" x14ac:dyDescent="0.25">
      <c r="A150" s="13">
        <v>3111</v>
      </c>
      <c r="B150" s="5" t="s">
        <v>35</v>
      </c>
      <c r="C150" s="55"/>
      <c r="D150" s="55"/>
      <c r="E150" s="55"/>
      <c r="F150" s="36"/>
      <c r="H150" s="42">
        <f>H148-H149</f>
        <v>10792</v>
      </c>
    </row>
    <row r="151" spans="1:8" x14ac:dyDescent="0.25">
      <c r="A151" s="3">
        <v>312</v>
      </c>
      <c r="B151" s="7" t="s">
        <v>36</v>
      </c>
      <c r="C151" s="56"/>
      <c r="D151" s="56"/>
      <c r="E151" s="56"/>
      <c r="F151" s="36"/>
    </row>
    <row r="152" spans="1:8" x14ac:dyDescent="0.25">
      <c r="A152" s="13">
        <v>3121</v>
      </c>
      <c r="B152" s="5" t="s">
        <v>36</v>
      </c>
      <c r="C152" s="55"/>
      <c r="D152" s="55"/>
      <c r="E152" s="55"/>
      <c r="F152" s="36"/>
    </row>
    <row r="153" spans="1:8" x14ac:dyDescent="0.25">
      <c r="A153" s="3">
        <v>313</v>
      </c>
      <c r="B153" s="7" t="s">
        <v>37</v>
      </c>
      <c r="C153" s="56"/>
      <c r="D153" s="56"/>
      <c r="E153" s="56"/>
      <c r="F153" s="36"/>
    </row>
    <row r="154" spans="1:8" x14ac:dyDescent="0.25">
      <c r="A154" s="13">
        <v>3132</v>
      </c>
      <c r="B154" s="6" t="s">
        <v>38</v>
      </c>
      <c r="C154" s="55"/>
      <c r="D154" s="55"/>
      <c r="E154" s="55"/>
      <c r="F154" s="36"/>
    </row>
    <row r="155" spans="1:8" x14ac:dyDescent="0.25">
      <c r="A155" s="3">
        <v>32</v>
      </c>
      <c r="B155" s="7" t="s">
        <v>91</v>
      </c>
      <c r="C155" s="56">
        <f>C156+C161+C168+C176</f>
        <v>425000</v>
      </c>
      <c r="D155" s="56">
        <f t="shared" ref="D155:E155" si="28">D156+D161+D168+D176</f>
        <v>0</v>
      </c>
      <c r="E155" s="56">
        <f t="shared" si="28"/>
        <v>453167.49999999994</v>
      </c>
      <c r="F155" s="36">
        <f t="shared" ref="F155:F192" si="29">E155/C155*100</f>
        <v>106.6276470588235</v>
      </c>
    </row>
    <row r="156" spans="1:8" s="18" customFormat="1" x14ac:dyDescent="0.25">
      <c r="A156" s="3">
        <v>321</v>
      </c>
      <c r="B156" s="7" t="s">
        <v>40</v>
      </c>
      <c r="C156" s="56">
        <f>SUM(C157:C160)</f>
        <v>41500</v>
      </c>
      <c r="D156" s="56">
        <f t="shared" ref="D156:E156" si="30">SUM(D157:D160)</f>
        <v>0</v>
      </c>
      <c r="E156" s="56">
        <f t="shared" si="30"/>
        <v>44733.56</v>
      </c>
      <c r="F156" s="36">
        <f t="shared" si="29"/>
        <v>107.79171084337349</v>
      </c>
    </row>
    <row r="157" spans="1:8" s="18" customFormat="1" x14ac:dyDescent="0.25">
      <c r="A157" s="13">
        <v>3211</v>
      </c>
      <c r="B157" s="5" t="s">
        <v>41</v>
      </c>
      <c r="C157" s="55">
        <v>25000</v>
      </c>
      <c r="D157" s="55"/>
      <c r="E157" s="55">
        <v>26942.14</v>
      </c>
      <c r="F157" s="36">
        <f t="shared" si="29"/>
        <v>107.76855999999999</v>
      </c>
    </row>
    <row r="158" spans="1:8" x14ac:dyDescent="0.25">
      <c r="A158" s="13">
        <v>3212</v>
      </c>
      <c r="B158" s="5" t="s">
        <v>111</v>
      </c>
      <c r="C158" s="55"/>
      <c r="D158" s="55"/>
      <c r="E158" s="55"/>
      <c r="F158" s="36"/>
    </row>
    <row r="159" spans="1:8" x14ac:dyDescent="0.25">
      <c r="A159" s="13">
        <v>3213</v>
      </c>
      <c r="B159" s="5" t="s">
        <v>162</v>
      </c>
      <c r="C159" s="55">
        <v>6500</v>
      </c>
      <c r="D159" s="55"/>
      <c r="E159" s="55">
        <v>6525</v>
      </c>
      <c r="F159" s="36">
        <f t="shared" si="29"/>
        <v>100.38461538461539</v>
      </c>
    </row>
    <row r="160" spans="1:8" x14ac:dyDescent="0.25">
      <c r="A160" s="13">
        <v>3214</v>
      </c>
      <c r="B160" s="5" t="s">
        <v>172</v>
      </c>
      <c r="C160" s="55">
        <v>10000</v>
      </c>
      <c r="D160" s="55"/>
      <c r="E160" s="55">
        <v>11266.42</v>
      </c>
      <c r="F160" s="36">
        <f t="shared" si="29"/>
        <v>112.66419999999999</v>
      </c>
    </row>
    <row r="161" spans="1:6" x14ac:dyDescent="0.25">
      <c r="A161" s="3">
        <v>322</v>
      </c>
      <c r="B161" s="7" t="s">
        <v>43</v>
      </c>
      <c r="C161" s="56">
        <f>SUM(C162:C167)</f>
        <v>280500</v>
      </c>
      <c r="D161" s="56">
        <f t="shared" ref="D161:E161" si="31">SUM(D162:D167)</f>
        <v>0</v>
      </c>
      <c r="E161" s="56">
        <f t="shared" si="31"/>
        <v>333435.68999999994</v>
      </c>
      <c r="F161" s="36">
        <f t="shared" si="29"/>
        <v>118.87190374331549</v>
      </c>
    </row>
    <row r="162" spans="1:6" x14ac:dyDescent="0.25">
      <c r="A162" s="13">
        <v>3221</v>
      </c>
      <c r="B162" s="6" t="s">
        <v>112</v>
      </c>
      <c r="C162" s="55">
        <v>60000</v>
      </c>
      <c r="D162" s="55"/>
      <c r="E162" s="55">
        <v>57563.9</v>
      </c>
      <c r="F162" s="36">
        <f t="shared" si="29"/>
        <v>95.93983333333334</v>
      </c>
    </row>
    <row r="163" spans="1:6" x14ac:dyDescent="0.25">
      <c r="A163" s="13">
        <v>3222</v>
      </c>
      <c r="B163" s="6" t="s">
        <v>47</v>
      </c>
      <c r="C163" s="55"/>
      <c r="D163" s="55"/>
      <c r="E163" s="55"/>
      <c r="F163" s="36"/>
    </row>
    <row r="164" spans="1:6" x14ac:dyDescent="0.25">
      <c r="A164" s="13">
        <v>3223</v>
      </c>
      <c r="B164" s="6" t="s">
        <v>48</v>
      </c>
      <c r="C164" s="55">
        <v>190000</v>
      </c>
      <c r="D164" s="55"/>
      <c r="E164" s="55">
        <v>251402.27</v>
      </c>
      <c r="F164" s="36">
        <f t="shared" si="29"/>
        <v>132.3169842105263</v>
      </c>
    </row>
    <row r="165" spans="1:6" ht="30" x14ac:dyDescent="0.25">
      <c r="A165" s="13">
        <v>3224</v>
      </c>
      <c r="B165" s="6" t="s">
        <v>49</v>
      </c>
      <c r="C165" s="55">
        <v>13000</v>
      </c>
      <c r="D165" s="55"/>
      <c r="E165" s="55">
        <v>22185.919999999998</v>
      </c>
      <c r="F165" s="36">
        <f t="shared" si="29"/>
        <v>170.66092307692307</v>
      </c>
    </row>
    <row r="166" spans="1:6" x14ac:dyDescent="0.25">
      <c r="A166" s="13">
        <v>3225</v>
      </c>
      <c r="B166" s="6" t="s">
        <v>50</v>
      </c>
      <c r="C166" s="55">
        <v>15000</v>
      </c>
      <c r="D166" s="55"/>
      <c r="E166" s="55"/>
      <c r="F166" s="36">
        <f t="shared" si="29"/>
        <v>0</v>
      </c>
    </row>
    <row r="167" spans="1:6" x14ac:dyDescent="0.25">
      <c r="A167" s="13">
        <v>3227</v>
      </c>
      <c r="B167" s="6" t="s">
        <v>51</v>
      </c>
      <c r="C167" s="55">
        <v>2500</v>
      </c>
      <c r="D167" s="55"/>
      <c r="E167" s="55">
        <v>2283.6</v>
      </c>
      <c r="F167" s="36">
        <f t="shared" si="29"/>
        <v>91.343999999999994</v>
      </c>
    </row>
    <row r="168" spans="1:6" x14ac:dyDescent="0.25">
      <c r="A168" s="3">
        <v>323</v>
      </c>
      <c r="B168" s="8" t="s">
        <v>52</v>
      </c>
      <c r="C168" s="56">
        <f>SUM(C169:C175)</f>
        <v>100500</v>
      </c>
      <c r="D168" s="56">
        <f t="shared" ref="D168:E168" si="32">SUM(D169:D175)</f>
        <v>0</v>
      </c>
      <c r="E168" s="56">
        <f t="shared" si="32"/>
        <v>74998.25</v>
      </c>
      <c r="F168" s="36">
        <f t="shared" si="29"/>
        <v>74.625124378109447</v>
      </c>
    </row>
    <row r="169" spans="1:6" x14ac:dyDescent="0.25">
      <c r="A169" s="20">
        <v>3231</v>
      </c>
      <c r="B169" s="15" t="s">
        <v>53</v>
      </c>
      <c r="C169" s="57">
        <v>20000</v>
      </c>
      <c r="D169" s="56"/>
      <c r="E169" s="57">
        <v>17493.64</v>
      </c>
      <c r="F169" s="36">
        <f t="shared" si="29"/>
        <v>87.468199999999996</v>
      </c>
    </row>
    <row r="170" spans="1:6" x14ac:dyDescent="0.25">
      <c r="A170" s="20">
        <v>3232</v>
      </c>
      <c r="B170" s="15" t="s">
        <v>161</v>
      </c>
      <c r="C170" s="57">
        <v>18000</v>
      </c>
      <c r="D170" s="56"/>
      <c r="E170" s="57">
        <v>2735.08</v>
      </c>
      <c r="F170" s="36">
        <f t="shared" si="29"/>
        <v>15.194888888888888</v>
      </c>
    </row>
    <row r="171" spans="1:6" x14ac:dyDescent="0.25">
      <c r="A171" s="13">
        <v>3234</v>
      </c>
      <c r="B171" s="6" t="s">
        <v>56</v>
      </c>
      <c r="C171" s="55">
        <v>30000</v>
      </c>
      <c r="D171" s="55"/>
      <c r="E171" s="55">
        <v>27576.89</v>
      </c>
      <c r="F171" s="36">
        <f t="shared" si="29"/>
        <v>91.922966666666667</v>
      </c>
    </row>
    <row r="172" spans="1:6" x14ac:dyDescent="0.25">
      <c r="A172" s="13">
        <v>3236</v>
      </c>
      <c r="B172" s="6" t="s">
        <v>163</v>
      </c>
      <c r="C172" s="55">
        <v>22000</v>
      </c>
      <c r="D172" s="55"/>
      <c r="E172" s="55">
        <v>18608.64</v>
      </c>
      <c r="F172" s="36">
        <f t="shared" si="29"/>
        <v>84.584727272727264</v>
      </c>
    </row>
    <row r="173" spans="1:6" x14ac:dyDescent="0.25">
      <c r="A173" s="13">
        <v>3237</v>
      </c>
      <c r="B173" s="6" t="s">
        <v>173</v>
      </c>
      <c r="C173" s="55">
        <v>500</v>
      </c>
      <c r="D173" s="55"/>
      <c r="E173" s="55"/>
      <c r="F173" s="36">
        <f t="shared" si="29"/>
        <v>0</v>
      </c>
    </row>
    <row r="174" spans="1:6" x14ac:dyDescent="0.25">
      <c r="A174" s="13">
        <v>3238</v>
      </c>
      <c r="B174" s="6" t="s">
        <v>60</v>
      </c>
      <c r="C174" s="55">
        <v>10000</v>
      </c>
      <c r="D174" s="55"/>
      <c r="E174" s="55">
        <v>8584</v>
      </c>
      <c r="F174" s="36">
        <f t="shared" si="29"/>
        <v>85.84</v>
      </c>
    </row>
    <row r="175" spans="1:6" x14ac:dyDescent="0.25">
      <c r="A175" s="13">
        <v>3239</v>
      </c>
      <c r="B175" s="6" t="s">
        <v>114</v>
      </c>
      <c r="C175" s="55"/>
      <c r="D175" s="55"/>
      <c r="E175" s="55">
        <v>0</v>
      </c>
      <c r="F175" s="36"/>
    </row>
    <row r="176" spans="1:6" x14ac:dyDescent="0.25">
      <c r="A176" s="3">
        <v>329</v>
      </c>
      <c r="B176" s="8" t="s">
        <v>63</v>
      </c>
      <c r="C176" s="56">
        <f>SUM(C177:C178)</f>
        <v>2500</v>
      </c>
      <c r="D176" s="56">
        <f t="shared" ref="D176:E176" si="33">SUM(D177:D178)</f>
        <v>0</v>
      </c>
      <c r="E176" s="56">
        <f t="shared" si="33"/>
        <v>0</v>
      </c>
      <c r="F176" s="36">
        <f t="shared" si="29"/>
        <v>0</v>
      </c>
    </row>
    <row r="177" spans="1:6" x14ac:dyDescent="0.25">
      <c r="A177" s="13">
        <v>3292</v>
      </c>
      <c r="B177" s="6" t="s">
        <v>65</v>
      </c>
      <c r="C177" s="55"/>
      <c r="D177" s="55"/>
      <c r="E177" s="55">
        <v>0</v>
      </c>
      <c r="F177" s="36"/>
    </row>
    <row r="178" spans="1:6" x14ac:dyDescent="0.25">
      <c r="A178" s="13">
        <v>3299</v>
      </c>
      <c r="B178" s="6" t="s">
        <v>63</v>
      </c>
      <c r="C178" s="55">
        <v>2500</v>
      </c>
      <c r="D178" s="55"/>
      <c r="E178" s="55"/>
      <c r="F178" s="36">
        <f t="shared" si="29"/>
        <v>0</v>
      </c>
    </row>
    <row r="179" spans="1:6" x14ac:dyDescent="0.25">
      <c r="A179" s="3">
        <v>34</v>
      </c>
      <c r="B179" s="8" t="s">
        <v>70</v>
      </c>
      <c r="C179" s="56">
        <f>C180</f>
        <v>5000</v>
      </c>
      <c r="D179" s="56">
        <f t="shared" ref="D179:E179" si="34">D180</f>
        <v>0</v>
      </c>
      <c r="E179" s="56">
        <f t="shared" si="34"/>
        <v>0</v>
      </c>
      <c r="F179" s="36">
        <f t="shared" si="29"/>
        <v>0</v>
      </c>
    </row>
    <row r="180" spans="1:6" x14ac:dyDescent="0.25">
      <c r="A180" s="3">
        <v>343</v>
      </c>
      <c r="B180" s="8" t="s">
        <v>71</v>
      </c>
      <c r="C180" s="56">
        <f>SUM(C181:C183)</f>
        <v>5000</v>
      </c>
      <c r="D180" s="56">
        <f t="shared" ref="D180:E180" si="35">SUM(D181:D183)</f>
        <v>0</v>
      </c>
      <c r="E180" s="56">
        <f t="shared" si="35"/>
        <v>0</v>
      </c>
      <c r="F180" s="36">
        <f t="shared" si="29"/>
        <v>0</v>
      </c>
    </row>
    <row r="181" spans="1:6" x14ac:dyDescent="0.25">
      <c r="A181" s="13">
        <v>3431</v>
      </c>
      <c r="B181" s="6" t="s">
        <v>72</v>
      </c>
      <c r="C181" s="55">
        <v>5000</v>
      </c>
      <c r="D181" s="55"/>
      <c r="E181" s="55">
        <v>0</v>
      </c>
      <c r="F181" s="36">
        <f t="shared" si="29"/>
        <v>0</v>
      </c>
    </row>
    <row r="182" spans="1:6" x14ac:dyDescent="0.25">
      <c r="A182" s="13">
        <v>3433</v>
      </c>
      <c r="B182" s="6" t="s">
        <v>73</v>
      </c>
      <c r="C182" s="55"/>
      <c r="D182" s="55"/>
      <c r="E182" s="55"/>
      <c r="F182" s="36"/>
    </row>
    <row r="183" spans="1:6" x14ac:dyDescent="0.25">
      <c r="A183" s="13">
        <v>3434</v>
      </c>
      <c r="B183" s="6" t="s">
        <v>74</v>
      </c>
      <c r="C183" s="55">
        <v>0</v>
      </c>
      <c r="D183" s="55"/>
      <c r="E183" s="55"/>
      <c r="F183" s="36"/>
    </row>
    <row r="184" spans="1:6" ht="30" x14ac:dyDescent="0.25">
      <c r="A184" s="3">
        <v>4</v>
      </c>
      <c r="B184" s="8" t="s">
        <v>87</v>
      </c>
      <c r="C184" s="56">
        <f>C185+C186+C189</f>
        <v>0</v>
      </c>
      <c r="D184" s="56"/>
      <c r="E184" s="56"/>
      <c r="F184" s="36"/>
    </row>
    <row r="185" spans="1:6" x14ac:dyDescent="0.25">
      <c r="A185" s="3">
        <v>421</v>
      </c>
      <c r="B185" s="8" t="s">
        <v>82</v>
      </c>
      <c r="C185" s="56"/>
      <c r="D185" s="56"/>
      <c r="E185" s="56"/>
      <c r="F185" s="36"/>
    </row>
    <row r="186" spans="1:6" x14ac:dyDescent="0.25">
      <c r="A186" s="3">
        <v>422</v>
      </c>
      <c r="B186" s="8" t="s">
        <v>81</v>
      </c>
      <c r="C186" s="56">
        <f>C187+C188</f>
        <v>0</v>
      </c>
      <c r="D186" s="56"/>
      <c r="E186" s="56"/>
      <c r="F186" s="36"/>
    </row>
    <row r="187" spans="1:6" x14ac:dyDescent="0.25">
      <c r="A187" s="13">
        <v>4221</v>
      </c>
      <c r="B187" s="6" t="s">
        <v>83</v>
      </c>
      <c r="C187" s="55"/>
      <c r="D187" s="55"/>
      <c r="E187" s="55"/>
      <c r="F187" s="36"/>
    </row>
    <row r="188" spans="1:6" x14ac:dyDescent="0.25">
      <c r="A188" s="13">
        <v>4222</v>
      </c>
      <c r="B188" s="6" t="s">
        <v>84</v>
      </c>
      <c r="C188" s="55"/>
      <c r="D188" s="55"/>
      <c r="E188" s="55"/>
      <c r="F188" s="36"/>
    </row>
    <row r="189" spans="1:6" ht="30" x14ac:dyDescent="0.25">
      <c r="A189" s="3">
        <v>424</v>
      </c>
      <c r="B189" s="8" t="s">
        <v>85</v>
      </c>
      <c r="C189" s="56">
        <f>C190</f>
        <v>0</v>
      </c>
      <c r="D189" s="56">
        <f t="shared" ref="D189:E189" si="36">D190</f>
        <v>0</v>
      </c>
      <c r="E189" s="56">
        <f t="shared" si="36"/>
        <v>0</v>
      </c>
      <c r="F189" s="36"/>
    </row>
    <row r="190" spans="1:6" x14ac:dyDescent="0.25">
      <c r="A190" s="13">
        <v>4241</v>
      </c>
      <c r="B190" s="6" t="s">
        <v>86</v>
      </c>
      <c r="C190" s="55"/>
      <c r="D190" s="55"/>
      <c r="E190" s="55"/>
      <c r="F190" s="36"/>
    </row>
    <row r="191" spans="1:6" x14ac:dyDescent="0.25">
      <c r="A191" s="13"/>
      <c r="B191" s="6"/>
      <c r="C191" s="55"/>
      <c r="D191" s="55"/>
      <c r="E191" s="55"/>
      <c r="F191" s="36"/>
    </row>
    <row r="192" spans="1:6" x14ac:dyDescent="0.25">
      <c r="A192" s="13"/>
      <c r="B192" s="9" t="s">
        <v>92</v>
      </c>
      <c r="C192" s="56">
        <f>C148+C155+C179+C184</f>
        <v>430000</v>
      </c>
      <c r="D192" s="56">
        <f t="shared" ref="D192:E192" si="37">D148+D155+D179+D184</f>
        <v>0</v>
      </c>
      <c r="E192" s="56">
        <f t="shared" si="37"/>
        <v>453167.49999999994</v>
      </c>
      <c r="F192" s="36">
        <f t="shared" si="29"/>
        <v>105.3877906976744</v>
      </c>
    </row>
    <row r="193" spans="1:6" x14ac:dyDescent="0.25">
      <c r="A193" s="27"/>
      <c r="B193" s="28"/>
      <c r="C193" s="58"/>
      <c r="D193" s="58"/>
      <c r="E193" s="58"/>
      <c r="F193" s="36"/>
    </row>
    <row r="194" spans="1:6" x14ac:dyDescent="0.25">
      <c r="A194" s="24" t="s">
        <v>169</v>
      </c>
      <c r="F194" s="36"/>
    </row>
    <row r="195" spans="1:6" ht="51.75" x14ac:dyDescent="0.25">
      <c r="A195" s="3" t="s">
        <v>15</v>
      </c>
      <c r="B195" s="2" t="s">
        <v>16</v>
      </c>
      <c r="C195" s="53" t="s">
        <v>128</v>
      </c>
      <c r="D195" s="53" t="s">
        <v>130</v>
      </c>
      <c r="E195" s="48" t="s">
        <v>158</v>
      </c>
      <c r="F195" s="35" t="s">
        <v>17</v>
      </c>
    </row>
    <row r="196" spans="1:6" ht="15.75" x14ac:dyDescent="0.25">
      <c r="A196" s="3"/>
      <c r="B196" s="2">
        <v>1</v>
      </c>
      <c r="C196" s="53">
        <v>2</v>
      </c>
      <c r="D196" s="53">
        <v>3</v>
      </c>
      <c r="E196" s="53">
        <v>4</v>
      </c>
      <c r="F196" s="35" t="s">
        <v>119</v>
      </c>
    </row>
    <row r="197" spans="1:6" x14ac:dyDescent="0.25">
      <c r="A197" s="3">
        <v>32</v>
      </c>
      <c r="B197" s="7" t="s">
        <v>91</v>
      </c>
      <c r="C197" s="56">
        <f>C198</f>
        <v>15000</v>
      </c>
      <c r="D197" s="56">
        <f t="shared" ref="D197:E197" si="38">D198</f>
        <v>0</v>
      </c>
      <c r="E197" s="56">
        <f t="shared" si="38"/>
        <v>21332.03</v>
      </c>
      <c r="F197" s="36">
        <f t="shared" si="10"/>
        <v>142.21353333333332</v>
      </c>
    </row>
    <row r="198" spans="1:6" x14ac:dyDescent="0.25">
      <c r="A198" s="3">
        <v>322</v>
      </c>
      <c r="B198" s="7" t="s">
        <v>43</v>
      </c>
      <c r="C198" s="56">
        <f>SUM(C199:C200)</f>
        <v>15000</v>
      </c>
      <c r="D198" s="56">
        <f t="shared" ref="D198:E198" si="39">SUM(D199:D200)</f>
        <v>0</v>
      </c>
      <c r="E198" s="56">
        <f t="shared" si="39"/>
        <v>21332.03</v>
      </c>
      <c r="F198" s="36">
        <f t="shared" si="10"/>
        <v>142.21353333333332</v>
      </c>
    </row>
    <row r="199" spans="1:6" x14ac:dyDescent="0.25">
      <c r="A199" s="13">
        <v>3221</v>
      </c>
      <c r="B199" s="21" t="s">
        <v>44</v>
      </c>
      <c r="C199" s="55"/>
      <c r="D199" s="55"/>
      <c r="E199" s="55"/>
      <c r="F199" s="36"/>
    </row>
    <row r="200" spans="1:6" x14ac:dyDescent="0.25">
      <c r="A200" s="13">
        <v>3222</v>
      </c>
      <c r="B200" s="6" t="s">
        <v>47</v>
      </c>
      <c r="C200" s="55">
        <v>15000</v>
      </c>
      <c r="D200" s="55"/>
      <c r="E200" s="55">
        <v>21332.03</v>
      </c>
      <c r="F200" s="36">
        <f t="shared" si="10"/>
        <v>142.21353333333332</v>
      </c>
    </row>
    <row r="201" spans="1:6" x14ac:dyDescent="0.25">
      <c r="A201" s="13"/>
      <c r="B201" s="9" t="s">
        <v>92</v>
      </c>
      <c r="C201" s="44">
        <f>C197</f>
        <v>15000</v>
      </c>
      <c r="D201" s="44">
        <f t="shared" ref="D201:E201" si="40">D197</f>
        <v>0</v>
      </c>
      <c r="E201" s="44">
        <f t="shared" si="40"/>
        <v>21332.03</v>
      </c>
      <c r="F201" s="36">
        <f t="shared" ref="F201" si="41">E201/C201*100</f>
        <v>142.21353333333332</v>
      </c>
    </row>
    <row r="203" spans="1:6" x14ac:dyDescent="0.25">
      <c r="A203" s="24" t="s">
        <v>170</v>
      </c>
      <c r="F203" s="36"/>
    </row>
    <row r="204" spans="1:6" ht="51.75" x14ac:dyDescent="0.25">
      <c r="A204" s="3" t="s">
        <v>15</v>
      </c>
      <c r="B204" s="2" t="s">
        <v>16</v>
      </c>
      <c r="C204" s="53" t="s">
        <v>128</v>
      </c>
      <c r="D204" s="53" t="s">
        <v>130</v>
      </c>
      <c r="E204" s="48" t="s">
        <v>158</v>
      </c>
      <c r="F204" s="35" t="s">
        <v>17</v>
      </c>
    </row>
    <row r="205" spans="1:6" ht="15.75" x14ac:dyDescent="0.25">
      <c r="A205" s="3"/>
      <c r="B205" s="2">
        <v>1</v>
      </c>
      <c r="C205" s="53">
        <v>2</v>
      </c>
      <c r="D205" s="53">
        <v>3</v>
      </c>
      <c r="E205" s="53">
        <v>4</v>
      </c>
      <c r="F205" s="35" t="s">
        <v>119</v>
      </c>
    </row>
    <row r="206" spans="1:6" x14ac:dyDescent="0.25">
      <c r="A206" s="3">
        <v>31</v>
      </c>
      <c r="B206" s="7" t="s">
        <v>33</v>
      </c>
      <c r="C206" s="44">
        <f>C207+C210+C212</f>
        <v>4985000</v>
      </c>
      <c r="D206" s="44">
        <f>D207+D210+D212</f>
        <v>0</v>
      </c>
      <c r="E206" s="44">
        <f>E207+E210+E212</f>
        <v>4971800.59</v>
      </c>
      <c r="F206" s="36">
        <f t="shared" ref="F206:F265" si="42">E206/C206*100</f>
        <v>99.735217452357077</v>
      </c>
    </row>
    <row r="207" spans="1:6" x14ac:dyDescent="0.25">
      <c r="A207" s="3">
        <v>311</v>
      </c>
      <c r="B207" s="7" t="s">
        <v>34</v>
      </c>
      <c r="C207" s="44">
        <f>SUM(C208:C209)</f>
        <v>4125000</v>
      </c>
      <c r="D207" s="44">
        <f>SUM(D208:D209)</f>
        <v>0</v>
      </c>
      <c r="E207" s="44">
        <f>SUM(E208:E209)</f>
        <v>4129095.21</v>
      </c>
      <c r="F207" s="36">
        <f t="shared" si="42"/>
        <v>100.09927781818182</v>
      </c>
    </row>
    <row r="208" spans="1:6" x14ac:dyDescent="0.25">
      <c r="A208" s="13">
        <v>3111</v>
      </c>
      <c r="B208" s="5" t="s">
        <v>35</v>
      </c>
      <c r="C208" s="55">
        <v>4125000</v>
      </c>
      <c r="D208" s="55"/>
      <c r="E208" s="55">
        <v>4129095.21</v>
      </c>
      <c r="F208" s="36">
        <f t="shared" si="42"/>
        <v>100.09927781818182</v>
      </c>
    </row>
    <row r="209" spans="1:6" x14ac:dyDescent="0.25">
      <c r="A209" s="13">
        <v>3114</v>
      </c>
      <c r="B209" s="5" t="s">
        <v>116</v>
      </c>
      <c r="C209" s="55"/>
      <c r="D209" s="55"/>
      <c r="E209" s="55"/>
      <c r="F209" s="36"/>
    </row>
    <row r="210" spans="1:6" x14ac:dyDescent="0.25">
      <c r="A210" s="3">
        <v>312</v>
      </c>
      <c r="B210" s="7" t="s">
        <v>36</v>
      </c>
      <c r="C210" s="56">
        <f>C211</f>
        <v>160000</v>
      </c>
      <c r="D210" s="56">
        <f t="shared" ref="D210:E210" si="43">D211</f>
        <v>0</v>
      </c>
      <c r="E210" s="56">
        <f t="shared" si="43"/>
        <v>161525.4</v>
      </c>
      <c r="F210" s="36">
        <f t="shared" si="42"/>
        <v>100.95337499999999</v>
      </c>
    </row>
    <row r="211" spans="1:6" x14ac:dyDescent="0.25">
      <c r="A211" s="13">
        <v>3121</v>
      </c>
      <c r="B211" s="5" t="s">
        <v>36</v>
      </c>
      <c r="C211" s="55">
        <v>160000</v>
      </c>
      <c r="D211" s="55"/>
      <c r="E211" s="55">
        <v>161525.4</v>
      </c>
      <c r="F211" s="36">
        <f t="shared" si="42"/>
        <v>100.95337499999999</v>
      </c>
    </row>
    <row r="212" spans="1:6" x14ac:dyDescent="0.25">
      <c r="A212" s="3">
        <v>313</v>
      </c>
      <c r="B212" s="7" t="s">
        <v>37</v>
      </c>
      <c r="C212" s="56">
        <f>SUM(C213:C214)</f>
        <v>700000</v>
      </c>
      <c r="D212" s="56">
        <f t="shared" ref="D212:E212" si="44">SUM(D213:D214)</f>
        <v>0</v>
      </c>
      <c r="E212" s="56">
        <f t="shared" si="44"/>
        <v>681179.98</v>
      </c>
      <c r="F212" s="36">
        <f t="shared" si="42"/>
        <v>97.311425714285718</v>
      </c>
    </row>
    <row r="213" spans="1:6" x14ac:dyDescent="0.25">
      <c r="A213" s="13">
        <v>3132</v>
      </c>
      <c r="B213" s="6" t="s">
        <v>38</v>
      </c>
      <c r="C213" s="55">
        <v>700000</v>
      </c>
      <c r="D213" s="55"/>
      <c r="E213" s="55">
        <v>681179.98</v>
      </c>
      <c r="F213" s="36">
        <f t="shared" si="42"/>
        <v>97.311425714285718</v>
      </c>
    </row>
    <row r="214" spans="1:6" ht="30" x14ac:dyDescent="0.25">
      <c r="A214" s="13">
        <v>3133</v>
      </c>
      <c r="B214" s="6" t="s">
        <v>39</v>
      </c>
      <c r="C214" s="55">
        <v>0</v>
      </c>
      <c r="D214" s="55"/>
      <c r="E214" s="55"/>
      <c r="F214" s="36"/>
    </row>
    <row r="215" spans="1:6" x14ac:dyDescent="0.25">
      <c r="A215" s="3">
        <v>32</v>
      </c>
      <c r="B215" s="7" t="s">
        <v>91</v>
      </c>
      <c r="C215" s="56">
        <f>C216+C221+C228+C238+C240</f>
        <v>324700</v>
      </c>
      <c r="D215" s="56">
        <f t="shared" ref="D215:E215" si="45">D216+D221+D228+D238+D240</f>
        <v>0</v>
      </c>
      <c r="E215" s="56">
        <f t="shared" si="45"/>
        <v>296928.96999999997</v>
      </c>
      <c r="F215" s="36">
        <f t="shared" si="42"/>
        <v>91.447172774869102</v>
      </c>
    </row>
    <row r="216" spans="1:6" x14ac:dyDescent="0.25">
      <c r="A216" s="3">
        <v>321</v>
      </c>
      <c r="B216" s="7" t="s">
        <v>40</v>
      </c>
      <c r="C216" s="56">
        <f>SUM(C217:C220)</f>
        <v>260000</v>
      </c>
      <c r="D216" s="56">
        <f t="shared" ref="D216:E216" si="46">SUM(D217:D220)</f>
        <v>0</v>
      </c>
      <c r="E216" s="56">
        <f t="shared" si="46"/>
        <v>239812.66</v>
      </c>
      <c r="F216" s="36">
        <f t="shared" si="42"/>
        <v>92.235638461538457</v>
      </c>
    </row>
    <row r="217" spans="1:6" x14ac:dyDescent="0.25">
      <c r="A217" s="13">
        <v>3211</v>
      </c>
      <c r="B217" s="5" t="s">
        <v>41</v>
      </c>
      <c r="C217" s="55"/>
      <c r="D217" s="55"/>
      <c r="E217" s="55"/>
      <c r="F217" s="36"/>
    </row>
    <row r="218" spans="1:6" ht="30" x14ac:dyDescent="0.25">
      <c r="A218" s="13">
        <v>3212</v>
      </c>
      <c r="B218" s="6" t="s">
        <v>42</v>
      </c>
      <c r="C218" s="55">
        <v>260000</v>
      </c>
      <c r="D218" s="55"/>
      <c r="E218" s="55">
        <v>239812.66</v>
      </c>
      <c r="F218" s="36">
        <f t="shared" si="42"/>
        <v>92.235638461538457</v>
      </c>
    </row>
    <row r="219" spans="1:6" x14ac:dyDescent="0.25">
      <c r="A219" s="13">
        <v>3213</v>
      </c>
      <c r="B219" s="6" t="s">
        <v>45</v>
      </c>
      <c r="C219" s="55"/>
      <c r="D219" s="55"/>
      <c r="E219" s="55">
        <v>0</v>
      </c>
      <c r="F219" s="36"/>
    </row>
    <row r="220" spans="1:6" x14ac:dyDescent="0.25">
      <c r="A220" s="13">
        <v>3214</v>
      </c>
      <c r="B220" s="6" t="s">
        <v>46</v>
      </c>
      <c r="C220" s="55"/>
      <c r="D220" s="55"/>
      <c r="E220" s="55"/>
      <c r="F220" s="36"/>
    </row>
    <row r="221" spans="1:6" x14ac:dyDescent="0.25">
      <c r="A221" s="3">
        <v>322</v>
      </c>
      <c r="B221" s="7" t="s">
        <v>43</v>
      </c>
      <c r="C221" s="56">
        <f>SUM(C222:C227)</f>
        <v>0</v>
      </c>
      <c r="D221" s="56">
        <f t="shared" ref="D221:E221" si="47">SUM(D222:D227)</f>
        <v>0</v>
      </c>
      <c r="E221" s="56">
        <f t="shared" si="47"/>
        <v>0</v>
      </c>
      <c r="F221" s="36"/>
    </row>
    <row r="222" spans="1:6" x14ac:dyDescent="0.25">
      <c r="A222" s="13">
        <v>3221</v>
      </c>
      <c r="B222" s="21" t="s">
        <v>44</v>
      </c>
      <c r="C222" s="55"/>
      <c r="D222" s="55"/>
      <c r="E222" s="55"/>
      <c r="F222" s="36"/>
    </row>
    <row r="223" spans="1:6" x14ac:dyDescent="0.25">
      <c r="A223" s="13">
        <v>3222</v>
      </c>
      <c r="B223" s="6" t="s">
        <v>47</v>
      </c>
      <c r="C223" s="55"/>
      <c r="D223" s="55"/>
      <c r="E223" s="55"/>
      <c r="F223" s="36"/>
    </row>
    <row r="224" spans="1:6" x14ac:dyDescent="0.25">
      <c r="A224" s="13">
        <v>3223</v>
      </c>
      <c r="B224" s="6" t="s">
        <v>48</v>
      </c>
      <c r="C224" s="55">
        <v>0</v>
      </c>
      <c r="D224" s="55"/>
      <c r="E224" s="55">
        <v>0</v>
      </c>
      <c r="F224" s="36"/>
    </row>
    <row r="225" spans="1:6" ht="30" x14ac:dyDescent="0.25">
      <c r="A225" s="13">
        <v>3224</v>
      </c>
      <c r="B225" s="6" t="s">
        <v>49</v>
      </c>
      <c r="C225" s="55"/>
      <c r="D225" s="55"/>
      <c r="E225" s="55"/>
      <c r="F225" s="36"/>
    </row>
    <row r="226" spans="1:6" x14ac:dyDescent="0.25">
      <c r="A226" s="13">
        <v>3225</v>
      </c>
      <c r="B226" s="6" t="s">
        <v>50</v>
      </c>
      <c r="C226" s="55"/>
      <c r="D226" s="55"/>
      <c r="E226" s="55"/>
      <c r="F226" s="36"/>
    </row>
    <row r="227" spans="1:6" x14ac:dyDescent="0.25">
      <c r="A227" s="13">
        <v>3227</v>
      </c>
      <c r="B227" s="6" t="s">
        <v>51</v>
      </c>
      <c r="C227" s="55"/>
      <c r="D227" s="55"/>
      <c r="E227" s="55"/>
      <c r="F227" s="36"/>
    </row>
    <row r="228" spans="1:6" x14ac:dyDescent="0.25">
      <c r="A228" s="3">
        <v>323</v>
      </c>
      <c r="B228" s="8" t="s">
        <v>52</v>
      </c>
      <c r="C228" s="56">
        <f>SUM(C229:C237)</f>
        <v>15000</v>
      </c>
      <c r="D228" s="56">
        <f t="shared" ref="D228:E228" si="48">SUM(D229:D237)</f>
        <v>0</v>
      </c>
      <c r="E228" s="56">
        <f t="shared" si="48"/>
        <v>7275</v>
      </c>
      <c r="F228" s="36">
        <f t="shared" si="42"/>
        <v>48.5</v>
      </c>
    </row>
    <row r="229" spans="1:6" x14ac:dyDescent="0.25">
      <c r="A229" s="13">
        <v>3231</v>
      </c>
      <c r="B229" s="6" t="s">
        <v>53</v>
      </c>
      <c r="C229" s="55"/>
      <c r="D229" s="55"/>
      <c r="E229" s="55">
        <v>5070</v>
      </c>
      <c r="F229" s="36"/>
    </row>
    <row r="230" spans="1:6" x14ac:dyDescent="0.25">
      <c r="A230" s="13">
        <v>3232</v>
      </c>
      <c r="B230" s="6" t="s">
        <v>54</v>
      </c>
      <c r="C230" s="55">
        <v>15000</v>
      </c>
      <c r="D230" s="55"/>
      <c r="E230" s="55"/>
      <c r="F230" s="36">
        <f t="shared" si="42"/>
        <v>0</v>
      </c>
    </row>
    <row r="231" spans="1:6" x14ac:dyDescent="0.25">
      <c r="A231" s="13">
        <v>3233</v>
      </c>
      <c r="B231" s="6" t="s">
        <v>55</v>
      </c>
      <c r="C231" s="55"/>
      <c r="D231" s="55"/>
      <c r="E231" s="55"/>
      <c r="F231" s="36"/>
    </row>
    <row r="232" spans="1:6" x14ac:dyDescent="0.25">
      <c r="A232" s="13">
        <v>3234</v>
      </c>
      <c r="B232" s="6" t="s">
        <v>56</v>
      </c>
      <c r="C232" s="55"/>
      <c r="D232" s="55"/>
      <c r="E232" s="55"/>
      <c r="F232" s="36"/>
    </row>
    <row r="233" spans="1:6" x14ac:dyDescent="0.25">
      <c r="A233" s="13">
        <v>3235</v>
      </c>
      <c r="B233" s="6" t="s">
        <v>57</v>
      </c>
      <c r="C233" s="55"/>
      <c r="D233" s="55"/>
      <c r="E233" s="55"/>
      <c r="F233" s="36"/>
    </row>
    <row r="234" spans="1:6" x14ac:dyDescent="0.25">
      <c r="A234" s="13">
        <v>3236</v>
      </c>
      <c r="B234" s="6" t="s">
        <v>58</v>
      </c>
      <c r="C234" s="55"/>
      <c r="D234" s="55"/>
      <c r="E234" s="55">
        <v>2205</v>
      </c>
      <c r="F234" s="36"/>
    </row>
    <row r="235" spans="1:6" x14ac:dyDescent="0.25">
      <c r="A235" s="13">
        <v>3237</v>
      </c>
      <c r="B235" s="6" t="s">
        <v>59</v>
      </c>
      <c r="C235" s="55"/>
      <c r="D235" s="55"/>
      <c r="E235" s="55"/>
      <c r="F235" s="36"/>
    </row>
    <row r="236" spans="1:6" x14ac:dyDescent="0.25">
      <c r="A236" s="13">
        <v>3238</v>
      </c>
      <c r="B236" s="6" t="s">
        <v>60</v>
      </c>
      <c r="C236" s="55"/>
      <c r="D236" s="55"/>
      <c r="E236" s="55"/>
      <c r="F236" s="36"/>
    </row>
    <row r="237" spans="1:6" x14ac:dyDescent="0.25">
      <c r="A237" s="13">
        <v>3239</v>
      </c>
      <c r="B237" s="6" t="s">
        <v>61</v>
      </c>
      <c r="C237" s="55"/>
      <c r="D237" s="55"/>
      <c r="E237" s="55"/>
      <c r="F237" s="36"/>
    </row>
    <row r="238" spans="1:6" x14ac:dyDescent="0.25">
      <c r="A238" s="3">
        <v>324</v>
      </c>
      <c r="B238" s="8" t="s">
        <v>62</v>
      </c>
      <c r="C238" s="56"/>
      <c r="D238" s="56"/>
      <c r="E238" s="56">
        <f>E239</f>
        <v>0</v>
      </c>
      <c r="F238" s="36"/>
    </row>
    <row r="239" spans="1:6" x14ac:dyDescent="0.25">
      <c r="A239" s="13">
        <v>3241</v>
      </c>
      <c r="B239" s="6" t="s">
        <v>62</v>
      </c>
      <c r="C239" s="55"/>
      <c r="D239" s="55"/>
      <c r="E239" s="55"/>
      <c r="F239" s="36"/>
    </row>
    <row r="240" spans="1:6" x14ac:dyDescent="0.25">
      <c r="A240" s="3">
        <v>329</v>
      </c>
      <c r="B240" s="8" t="s">
        <v>63</v>
      </c>
      <c r="C240" s="56">
        <f>SUM(C241:C247)</f>
        <v>49700</v>
      </c>
      <c r="D240" s="56">
        <f t="shared" ref="D240:E240" si="49">SUM(D241:D247)</f>
        <v>0</v>
      </c>
      <c r="E240" s="56">
        <f t="shared" si="49"/>
        <v>49841.31</v>
      </c>
      <c r="F240" s="36">
        <f t="shared" si="42"/>
        <v>100.2843259557344</v>
      </c>
    </row>
    <row r="241" spans="1:6" x14ac:dyDescent="0.25">
      <c r="A241" s="13">
        <v>3291</v>
      </c>
      <c r="B241" s="6" t="s">
        <v>64</v>
      </c>
      <c r="C241" s="55"/>
      <c r="D241" s="55"/>
      <c r="E241" s="55">
        <v>1296</v>
      </c>
      <c r="F241" s="36"/>
    </row>
    <row r="242" spans="1:6" x14ac:dyDescent="0.25">
      <c r="A242" s="13">
        <v>3292</v>
      </c>
      <c r="B242" s="6" t="s">
        <v>65</v>
      </c>
      <c r="C242" s="55"/>
      <c r="D242" s="55"/>
      <c r="E242" s="55">
        <v>0</v>
      </c>
      <c r="F242" s="36"/>
    </row>
    <row r="243" spans="1:6" x14ac:dyDescent="0.25">
      <c r="A243" s="13">
        <v>3293</v>
      </c>
      <c r="B243" s="6" t="s">
        <v>66</v>
      </c>
      <c r="C243" s="55"/>
      <c r="D243" s="55"/>
      <c r="E243" s="55"/>
      <c r="F243" s="36"/>
    </row>
    <row r="244" spans="1:6" x14ac:dyDescent="0.25">
      <c r="A244" s="13">
        <v>3294</v>
      </c>
      <c r="B244" s="6" t="s">
        <v>67</v>
      </c>
      <c r="C244" s="55"/>
      <c r="D244" s="55"/>
      <c r="E244" s="55"/>
      <c r="F244" s="36"/>
    </row>
    <row r="245" spans="1:6" x14ac:dyDescent="0.25">
      <c r="A245" s="13">
        <v>3295</v>
      </c>
      <c r="B245" s="6" t="s">
        <v>68</v>
      </c>
      <c r="C245" s="55">
        <v>12000</v>
      </c>
      <c r="D245" s="55"/>
      <c r="E245" s="55">
        <v>18812.5</v>
      </c>
      <c r="F245" s="36">
        <f t="shared" si="42"/>
        <v>156.77083333333331</v>
      </c>
    </row>
    <row r="246" spans="1:6" x14ac:dyDescent="0.25">
      <c r="A246" s="13">
        <v>3296</v>
      </c>
      <c r="B246" s="6" t="s">
        <v>69</v>
      </c>
      <c r="C246" s="55">
        <v>37700</v>
      </c>
      <c r="D246" s="55"/>
      <c r="E246" s="55">
        <v>29732.81</v>
      </c>
      <c r="F246" s="36">
        <f t="shared" si="42"/>
        <v>78.866870026525206</v>
      </c>
    </row>
    <row r="247" spans="1:6" x14ac:dyDescent="0.25">
      <c r="A247" s="13">
        <v>3299</v>
      </c>
      <c r="B247" s="6" t="s">
        <v>63</v>
      </c>
      <c r="C247" s="55"/>
      <c r="D247" s="55"/>
      <c r="E247" s="55"/>
      <c r="F247" s="36"/>
    </row>
    <row r="248" spans="1:6" x14ac:dyDescent="0.25">
      <c r="A248" s="3">
        <v>34</v>
      </c>
      <c r="B248" s="8" t="s">
        <v>70</v>
      </c>
      <c r="C248" s="56">
        <f>C249</f>
        <v>26000</v>
      </c>
      <c r="D248" s="56">
        <f t="shared" ref="D248:E248" si="50">D249</f>
        <v>0</v>
      </c>
      <c r="E248" s="56">
        <f t="shared" si="50"/>
        <v>25597.43</v>
      </c>
      <c r="F248" s="36">
        <f t="shared" si="42"/>
        <v>98.451653846153846</v>
      </c>
    </row>
    <row r="249" spans="1:6" x14ac:dyDescent="0.25">
      <c r="A249" s="3">
        <v>343</v>
      </c>
      <c r="B249" s="8" t="s">
        <v>71</v>
      </c>
      <c r="C249" s="56">
        <f>SUM(C250:C252)</f>
        <v>26000</v>
      </c>
      <c r="D249" s="56">
        <f t="shared" ref="D249:E249" si="51">SUM(D250:D252)</f>
        <v>0</v>
      </c>
      <c r="E249" s="56">
        <f t="shared" si="51"/>
        <v>25597.43</v>
      </c>
      <c r="F249" s="36">
        <f t="shared" si="42"/>
        <v>98.451653846153846</v>
      </c>
    </row>
    <row r="250" spans="1:6" x14ac:dyDescent="0.25">
      <c r="A250" s="13">
        <v>3431</v>
      </c>
      <c r="B250" s="6" t="s">
        <v>72</v>
      </c>
      <c r="C250" s="55"/>
      <c r="D250" s="55"/>
      <c r="E250" s="55">
        <v>0</v>
      </c>
      <c r="F250" s="36"/>
    </row>
    <row r="251" spans="1:6" x14ac:dyDescent="0.25">
      <c r="A251" s="13">
        <v>3433</v>
      </c>
      <c r="B251" s="6" t="s">
        <v>73</v>
      </c>
      <c r="C251" s="55">
        <v>26000</v>
      </c>
      <c r="D251" s="55"/>
      <c r="E251" s="55">
        <v>25597.43</v>
      </c>
      <c r="F251" s="36">
        <f t="shared" si="42"/>
        <v>98.451653846153846</v>
      </c>
    </row>
    <row r="252" spans="1:6" x14ac:dyDescent="0.25">
      <c r="A252" s="13">
        <v>3434</v>
      </c>
      <c r="B252" s="6" t="s">
        <v>74</v>
      </c>
      <c r="C252" s="55">
        <v>0</v>
      </c>
      <c r="D252" s="55"/>
      <c r="E252" s="55"/>
      <c r="F252" s="36"/>
    </row>
    <row r="253" spans="1:6" ht="30" x14ac:dyDescent="0.25">
      <c r="A253" s="3">
        <v>372</v>
      </c>
      <c r="B253" s="8" t="s">
        <v>115</v>
      </c>
      <c r="C253" s="56">
        <f>C254</f>
        <v>15100</v>
      </c>
      <c r="D253" s="56">
        <f t="shared" ref="D253:E253" si="52">D254</f>
        <v>0</v>
      </c>
      <c r="E253" s="56">
        <f t="shared" si="52"/>
        <v>15057.16</v>
      </c>
      <c r="F253" s="36">
        <f t="shared" si="42"/>
        <v>99.716291390728472</v>
      </c>
    </row>
    <row r="254" spans="1:6" x14ac:dyDescent="0.25">
      <c r="A254" s="13">
        <v>3722</v>
      </c>
      <c r="B254" s="6" t="s">
        <v>77</v>
      </c>
      <c r="C254" s="55">
        <v>15100</v>
      </c>
      <c r="D254" s="55"/>
      <c r="E254" s="55">
        <v>15057.16</v>
      </c>
      <c r="F254" s="36">
        <f t="shared" si="42"/>
        <v>99.716291390728472</v>
      </c>
    </row>
    <row r="255" spans="1:6" x14ac:dyDescent="0.25">
      <c r="A255" s="3">
        <v>38</v>
      </c>
      <c r="B255" s="8" t="s">
        <v>36</v>
      </c>
      <c r="C255" s="56"/>
      <c r="D255" s="56"/>
      <c r="E255" s="56">
        <v>0</v>
      </c>
      <c r="F255" s="36"/>
    </row>
    <row r="256" spans="1:6" x14ac:dyDescent="0.25">
      <c r="A256" s="3">
        <v>381</v>
      </c>
      <c r="B256" s="8" t="s">
        <v>78</v>
      </c>
      <c r="C256" s="56"/>
      <c r="D256" s="56"/>
      <c r="E256" s="56">
        <v>0</v>
      </c>
      <c r="F256" s="36"/>
    </row>
    <row r="257" spans="1:6" x14ac:dyDescent="0.25">
      <c r="A257" s="13">
        <v>3812</v>
      </c>
      <c r="B257" s="6" t="s">
        <v>80</v>
      </c>
      <c r="C257" s="55"/>
      <c r="D257" s="55"/>
      <c r="E257" s="55">
        <v>0</v>
      </c>
      <c r="F257" s="36"/>
    </row>
    <row r="258" spans="1:6" ht="30" x14ac:dyDescent="0.25">
      <c r="A258" s="3">
        <v>4</v>
      </c>
      <c r="B258" s="8" t="s">
        <v>87</v>
      </c>
      <c r="C258" s="56"/>
      <c r="D258" s="56"/>
      <c r="E258" s="56"/>
      <c r="F258" s="36"/>
    </row>
    <row r="259" spans="1:6" x14ac:dyDescent="0.25">
      <c r="A259" s="3">
        <v>421</v>
      </c>
      <c r="B259" s="8" t="s">
        <v>82</v>
      </c>
      <c r="C259" s="56"/>
      <c r="D259" s="56"/>
      <c r="E259" s="56"/>
      <c r="F259" s="36"/>
    </row>
    <row r="260" spans="1:6" x14ac:dyDescent="0.25">
      <c r="A260" s="3">
        <v>422</v>
      </c>
      <c r="B260" s="8" t="s">
        <v>81</v>
      </c>
      <c r="C260" s="56"/>
      <c r="D260" s="56"/>
      <c r="E260" s="56"/>
      <c r="F260" s="36"/>
    </row>
    <row r="261" spans="1:6" x14ac:dyDescent="0.25">
      <c r="A261" s="13">
        <v>4221</v>
      </c>
      <c r="B261" s="6" t="s">
        <v>83</v>
      </c>
      <c r="C261" s="55"/>
      <c r="D261" s="55"/>
      <c r="E261" s="55"/>
      <c r="F261" s="36"/>
    </row>
    <row r="262" spans="1:6" x14ac:dyDescent="0.25">
      <c r="A262" s="13">
        <v>4222</v>
      </c>
      <c r="B262" s="6" t="s">
        <v>84</v>
      </c>
      <c r="C262" s="55"/>
      <c r="D262" s="55"/>
      <c r="E262" s="55"/>
      <c r="F262" s="36"/>
    </row>
    <row r="263" spans="1:6" ht="30" x14ac:dyDescent="0.25">
      <c r="A263" s="3">
        <v>424</v>
      </c>
      <c r="B263" s="8" t="s">
        <v>85</v>
      </c>
      <c r="C263" s="56">
        <f>C264</f>
        <v>69500</v>
      </c>
      <c r="D263" s="56">
        <f t="shared" ref="D263:E263" si="53">D264</f>
        <v>0</v>
      </c>
      <c r="E263" s="56">
        <f t="shared" si="53"/>
        <v>71369.89</v>
      </c>
      <c r="F263" s="36">
        <f t="shared" si="42"/>
        <v>102.69048920863308</v>
      </c>
    </row>
    <row r="264" spans="1:6" x14ac:dyDescent="0.25">
      <c r="A264" s="13">
        <v>4241</v>
      </c>
      <c r="B264" s="6" t="s">
        <v>86</v>
      </c>
      <c r="C264" s="55">
        <v>69500</v>
      </c>
      <c r="D264" s="55"/>
      <c r="E264" s="55">
        <v>71369.89</v>
      </c>
      <c r="F264" s="36">
        <f t="shared" si="42"/>
        <v>102.69048920863308</v>
      </c>
    </row>
    <row r="265" spans="1:6" x14ac:dyDescent="0.25">
      <c r="A265" s="13"/>
      <c r="B265" s="9" t="s">
        <v>92</v>
      </c>
      <c r="C265" s="44">
        <f>C216+C221+C228+C238+C240+C249+C253+C263+C206</f>
        <v>5420300</v>
      </c>
      <c r="D265" s="44">
        <f>D216+D221+D228+D238+D240+D249+D253+D263+D206</f>
        <v>0</v>
      </c>
      <c r="E265" s="44">
        <f>E216+E221+E228+E238+E240+E249+E253+E263+E206</f>
        <v>5380754.04</v>
      </c>
      <c r="F265" s="36">
        <f t="shared" si="42"/>
        <v>99.270410124900835</v>
      </c>
    </row>
    <row r="267" spans="1:6" x14ac:dyDescent="0.25">
      <c r="A267" s="24" t="s">
        <v>164</v>
      </c>
    </row>
    <row r="268" spans="1:6" ht="51.75" x14ac:dyDescent="0.25">
      <c r="A268" s="3" t="s">
        <v>15</v>
      </c>
      <c r="B268" s="2" t="s">
        <v>16</v>
      </c>
      <c r="C268" s="53" t="s">
        <v>128</v>
      </c>
      <c r="D268" s="53" t="s">
        <v>130</v>
      </c>
      <c r="E268" s="48" t="s">
        <v>157</v>
      </c>
      <c r="F268" s="35" t="s">
        <v>17</v>
      </c>
    </row>
    <row r="269" spans="1:6" ht="15.75" x14ac:dyDescent="0.25">
      <c r="A269" s="3"/>
      <c r="B269" s="2">
        <v>1</v>
      </c>
      <c r="C269" s="53">
        <v>2</v>
      </c>
      <c r="D269" s="53">
        <v>3</v>
      </c>
      <c r="E269" s="53">
        <v>4</v>
      </c>
      <c r="F269" s="35" t="s">
        <v>119</v>
      </c>
    </row>
    <row r="270" spans="1:6" x14ac:dyDescent="0.25">
      <c r="A270" s="3">
        <v>322</v>
      </c>
      <c r="B270" s="7" t="s">
        <v>43</v>
      </c>
      <c r="C270" s="56">
        <f>SUM(C271:C276)</f>
        <v>0</v>
      </c>
      <c r="D270" s="56">
        <f t="shared" ref="D270:E270" si="54">SUM(D271:D276)</f>
        <v>0</v>
      </c>
      <c r="E270" s="56">
        <f t="shared" si="54"/>
        <v>3400</v>
      </c>
      <c r="F270" s="36"/>
    </row>
    <row r="271" spans="1:6" x14ac:dyDescent="0.25">
      <c r="A271" s="13">
        <v>3221</v>
      </c>
      <c r="B271" s="21" t="s">
        <v>44</v>
      </c>
      <c r="C271" s="55"/>
      <c r="D271" s="55"/>
      <c r="E271" s="55"/>
      <c r="F271" s="36"/>
    </row>
    <row r="272" spans="1:6" x14ac:dyDescent="0.25">
      <c r="A272" s="13">
        <v>3222</v>
      </c>
      <c r="B272" s="6" t="s">
        <v>47</v>
      </c>
      <c r="C272" s="55"/>
      <c r="D272" s="55"/>
      <c r="E272" s="55"/>
      <c r="F272" s="36"/>
    </row>
    <row r="273" spans="1:6" x14ac:dyDescent="0.25">
      <c r="A273" s="13">
        <v>3223</v>
      </c>
      <c r="B273" s="6" t="s">
        <v>48</v>
      </c>
      <c r="C273" s="55"/>
      <c r="D273" s="55"/>
      <c r="E273" s="55"/>
      <c r="F273" s="36"/>
    </row>
    <row r="274" spans="1:6" ht="30" x14ac:dyDescent="0.25">
      <c r="A274" s="13">
        <v>3224</v>
      </c>
      <c r="B274" s="6" t="s">
        <v>49</v>
      </c>
      <c r="C274" s="55"/>
      <c r="D274" s="55"/>
      <c r="E274" s="55">
        <v>0</v>
      </c>
      <c r="F274" s="36"/>
    </row>
    <row r="275" spans="1:6" x14ac:dyDescent="0.25">
      <c r="A275" s="13">
        <v>3299</v>
      </c>
      <c r="B275" s="6" t="s">
        <v>117</v>
      </c>
      <c r="C275" s="55"/>
      <c r="D275" s="55"/>
      <c r="E275" s="55"/>
      <c r="F275" s="36"/>
    </row>
    <row r="276" spans="1:6" x14ac:dyDescent="0.25">
      <c r="A276" s="13">
        <v>3225</v>
      </c>
      <c r="B276" s="6" t="s">
        <v>50</v>
      </c>
      <c r="C276" s="55"/>
      <c r="D276" s="55"/>
      <c r="E276" s="55">
        <v>3400</v>
      </c>
      <c r="F276" s="36"/>
    </row>
    <row r="277" spans="1:6" x14ac:dyDescent="0.25">
      <c r="A277" s="3">
        <v>3721</v>
      </c>
      <c r="B277" s="8" t="s">
        <v>118</v>
      </c>
      <c r="C277" s="56"/>
      <c r="D277" s="56"/>
      <c r="E277" s="56"/>
      <c r="F277" s="36"/>
    </row>
    <row r="278" spans="1:6" ht="30" x14ac:dyDescent="0.25">
      <c r="A278" s="3">
        <v>42</v>
      </c>
      <c r="B278" s="8" t="s">
        <v>87</v>
      </c>
      <c r="C278" s="56">
        <f>SUM(C279:C280)</f>
        <v>5000</v>
      </c>
      <c r="D278" s="56">
        <f t="shared" ref="D278:E278" si="55">SUM(D279:D280)</f>
        <v>0</v>
      </c>
      <c r="E278" s="56">
        <f t="shared" si="55"/>
        <v>0</v>
      </c>
      <c r="F278" s="36">
        <f t="shared" ref="F278:F281" si="56">E278/C278*100</f>
        <v>0</v>
      </c>
    </row>
    <row r="279" spans="1:6" x14ac:dyDescent="0.25">
      <c r="A279" s="13">
        <v>421</v>
      </c>
      <c r="B279" s="6" t="s">
        <v>159</v>
      </c>
      <c r="C279" s="55"/>
      <c r="D279" s="55"/>
      <c r="E279" s="55"/>
      <c r="F279" s="36"/>
    </row>
    <row r="280" spans="1:6" x14ac:dyDescent="0.25">
      <c r="A280" s="13">
        <v>422</v>
      </c>
      <c r="B280" s="6" t="s">
        <v>160</v>
      </c>
      <c r="C280" s="55">
        <v>5000</v>
      </c>
      <c r="D280" s="55"/>
      <c r="E280" s="55"/>
      <c r="F280" s="36">
        <f t="shared" si="56"/>
        <v>0</v>
      </c>
    </row>
    <row r="281" spans="1:6" x14ac:dyDescent="0.25">
      <c r="A281" s="13"/>
      <c r="B281" s="9" t="s">
        <v>92</v>
      </c>
      <c r="C281" s="56">
        <f>C270+C277+C278</f>
        <v>5000</v>
      </c>
      <c r="D281" s="56">
        <f t="shared" ref="D281:E281" si="57">D270+D277+D278</f>
        <v>0</v>
      </c>
      <c r="E281" s="56">
        <f t="shared" si="57"/>
        <v>3400</v>
      </c>
      <c r="F281" s="36">
        <f t="shared" si="56"/>
        <v>68</v>
      </c>
    </row>
    <row r="283" spans="1:6" ht="15.75" x14ac:dyDescent="0.25">
      <c r="B283" s="62" t="s">
        <v>171</v>
      </c>
      <c r="C283" s="59">
        <f>C66+C98+C143+C192+C201+C265+C281</f>
        <v>6328850</v>
      </c>
      <c r="D283" s="59">
        <f t="shared" ref="D283:E283" si="58">D66+D98+D143+D192+D201+D265+D281</f>
        <v>0</v>
      </c>
      <c r="E283" s="59">
        <f t="shared" si="58"/>
        <v>6324184.0099999998</v>
      </c>
    </row>
    <row r="284" spans="1:6" x14ac:dyDescent="0.25">
      <c r="B284" s="28" t="s">
        <v>148</v>
      </c>
      <c r="C284" s="52">
        <v>40300</v>
      </c>
      <c r="E284" s="52">
        <v>117854.42</v>
      </c>
    </row>
    <row r="287" spans="1:6" x14ac:dyDescent="0.25">
      <c r="B287" t="s">
        <v>198</v>
      </c>
    </row>
    <row r="288" spans="1:6" x14ac:dyDescent="0.25">
      <c r="B288" t="s">
        <v>199</v>
      </c>
    </row>
    <row r="289" spans="2:5" x14ac:dyDescent="0.25">
      <c r="B289" t="s">
        <v>195</v>
      </c>
    </row>
    <row r="291" spans="2:5" x14ac:dyDescent="0.25">
      <c r="E291" s="52" t="s">
        <v>196</v>
      </c>
    </row>
    <row r="292" spans="2:5" x14ac:dyDescent="0.25">
      <c r="E292" s="52" t="s">
        <v>197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opći dio</vt:lpstr>
      <vt:lpstr>izvršenje finacijskog plana</vt:lpstr>
      <vt:lpstr>izvršenje - klasifikacija i izv</vt:lpstr>
      <vt:lpstr>rashodi po izvorima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Emina Belić</cp:lastModifiedBy>
  <cp:lastPrinted>2023-03-17T11:42:19Z</cp:lastPrinted>
  <dcterms:created xsi:type="dcterms:W3CDTF">2022-03-08T07:18:33Z</dcterms:created>
  <dcterms:modified xsi:type="dcterms:W3CDTF">2026-10-22T10:40:00Z</dcterms:modified>
</cp:coreProperties>
</file>